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553DCF8F-D941-47FB-BB37-329AE6293433}" xr6:coauthVersionLast="47" xr6:coauthVersionMax="47" xr10:uidLastSave="{00000000-0000-0000-0000-000000000000}"/>
  <bookViews>
    <workbookView xWindow="31695" yWindow="180" windowWidth="25470" windowHeight="16830" xr2:uid="{00000000-000D-0000-FFFF-FFFF00000000}"/>
  </bookViews>
  <sheets>
    <sheet name="Degrees by Level" sheetId="1" r:id="rId1"/>
  </sheets>
  <definedNames>
    <definedName name="_xlnm.Print_Area" localSheetId="0">'Degrees by Level'!$A$1:$G$148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8" i="1" l="1"/>
  <c r="G137" i="1"/>
  <c r="G138" i="1"/>
  <c r="D138" i="1"/>
  <c r="C138" i="1"/>
  <c r="B138" i="1"/>
  <c r="G136" i="1"/>
  <c r="G135" i="1" l="1"/>
  <c r="G134" i="1" l="1"/>
  <c r="G132" i="1"/>
  <c r="G131" i="1" l="1"/>
  <c r="N45" i="1" l="1"/>
  <c r="K46" i="1" s="1"/>
  <c r="L46" i="1" l="1"/>
  <c r="M46" i="1"/>
  <c r="J46" i="1"/>
  <c r="G130" i="1"/>
  <c r="G133" i="1" l="1"/>
  <c r="G128" i="1" l="1"/>
  <c r="G129" i="1" l="1"/>
  <c r="G125" i="1"/>
  <c r="G124" i="1"/>
  <c r="G123" i="1"/>
  <c r="G122" i="1"/>
  <c r="G127" i="1"/>
  <c r="G121" i="1"/>
  <c r="G119" i="1"/>
  <c r="G120" i="1"/>
  <c r="G118" i="1"/>
  <c r="C117" i="1"/>
  <c r="G117" i="1" s="1"/>
  <c r="G116" i="1"/>
  <c r="B96" i="1"/>
  <c r="C96" i="1"/>
  <c r="D96" i="1"/>
  <c r="E96" i="1"/>
  <c r="E138" i="1" s="1"/>
  <c r="F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96" i="1" l="1"/>
</calcChain>
</file>

<file path=xl/sharedStrings.xml><?xml version="1.0" encoding="utf-8"?>
<sst xmlns="http://schemas.openxmlformats.org/spreadsheetml/2006/main" count="69" uniqueCount="65">
  <si>
    <t>Degrees Awarded by Level</t>
  </si>
  <si>
    <t xml:space="preserve">  YEAR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</si>
  <si>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</si>
  <si>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</si>
  <si>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</si>
  <si>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</si>
  <si>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</si>
  <si>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</si>
  <si>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</si>
  <si>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</si>
  <si>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</si>
  <si>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</si>
  <si>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</si>
  <si>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</si>
  <si>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</si>
  <si>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</si>
  <si>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All Years</t>
  </si>
  <si>
    <t>Office of Institutional Research (Source: Office of the Registrar)</t>
  </si>
  <si>
    <t>1997-1998</t>
  </si>
  <si>
    <t>1998-1999</t>
  </si>
  <si>
    <t>1999-2000</t>
  </si>
  <si>
    <t>2000-2001</t>
  </si>
  <si>
    <t>2001-2002</t>
  </si>
  <si>
    <t>MASTER'S</t>
  </si>
  <si>
    <t>1872-1983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</si>
  <si>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</si>
  <si>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</si>
  <si>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</si>
  <si>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</si>
  <si>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</si>
  <si>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</si>
  <si>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</si>
  <si>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</si>
  <si>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</si>
  <si>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</si>
  <si>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</si>
  <si>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Year</t>
  </si>
  <si>
    <t>Master's</t>
  </si>
  <si>
    <t>Doctorate</t>
  </si>
  <si>
    <t>continued</t>
  </si>
  <si>
    <r>
      <t>1</t>
    </r>
    <r>
      <rPr>
        <sz val="7"/>
        <rFont val="Univers 55"/>
        <family val="2"/>
      </rPr>
      <t xml:space="preserve"> Bachelor's degrees are counted only once for undergraduate students with more than one major.</t>
    </r>
  </si>
  <si>
    <r>
      <t>Bachelor's</t>
    </r>
    <r>
      <rPr>
        <vertAlign val="superscript"/>
        <sz val="7"/>
        <rFont val="Univers 55"/>
        <family val="2"/>
      </rPr>
      <t>1</t>
    </r>
  </si>
  <si>
    <t>Vet Med</t>
  </si>
  <si>
    <t>VET MED</t>
  </si>
  <si>
    <r>
      <t>2</t>
    </r>
    <r>
      <rPr>
        <sz val="7"/>
        <rFont val="Univers 55"/>
        <family val="2"/>
      </rPr>
      <t xml:space="preserve"> Specialist degree was added in 1978-1979 and discontinued in 2001-2002.</t>
    </r>
  </si>
  <si>
    <t>2013-2014</t>
  </si>
  <si>
    <t>2014-2015</t>
  </si>
  <si>
    <t>Percent calc</t>
  </si>
  <si>
    <t>2015-2016</t>
  </si>
  <si>
    <t>2016-2017</t>
  </si>
  <si>
    <t>2017-2018</t>
  </si>
  <si>
    <r>
      <rPr>
        <vertAlign val="superscript"/>
        <sz val="9"/>
        <color theme="1"/>
        <rFont val="Univers 55"/>
      </rPr>
      <t>1</t>
    </r>
    <r>
      <rPr>
        <sz val="8"/>
        <color theme="1"/>
        <rFont val="Univers 55"/>
      </rPr>
      <t xml:space="preserve"> </t>
    </r>
    <r>
      <rPr>
        <sz val="7"/>
        <rFont val="Univers 55"/>
        <family val="2"/>
      </rPr>
      <t>Bachelor's degrees are counted only once for undergraduate students with more than one major.</t>
    </r>
  </si>
  <si>
    <r>
      <t>BACHELOR'S</t>
    </r>
    <r>
      <rPr>
        <b/>
        <vertAlign val="superscript"/>
        <sz val="9"/>
        <rFont val="Univers 55"/>
      </rPr>
      <t>1</t>
    </r>
  </si>
  <si>
    <r>
      <t>SPECIALIST</t>
    </r>
    <r>
      <rPr>
        <b/>
        <sz val="5"/>
        <rFont val="Univers 55"/>
      </rPr>
      <t xml:space="preserve"> </t>
    </r>
    <r>
      <rPr>
        <b/>
        <vertAlign val="superscript"/>
        <sz val="9"/>
        <rFont val="Univers 55"/>
      </rPr>
      <t>2</t>
    </r>
  </si>
  <si>
    <t>2018-2019</t>
  </si>
  <si>
    <t>2019-2020</t>
  </si>
  <si>
    <t>2020-2021</t>
  </si>
  <si>
    <t>2021-2022</t>
  </si>
  <si>
    <r>
      <t xml:space="preserve">   TOTAL</t>
    </r>
    <r>
      <rPr>
        <b/>
        <vertAlign val="superscript"/>
        <sz val="9"/>
        <rFont val="Univers 55"/>
      </rPr>
      <t>4</t>
    </r>
  </si>
  <si>
    <r>
      <t>DOCTORATE</t>
    </r>
    <r>
      <rPr>
        <b/>
        <vertAlign val="superscript"/>
        <sz val="8"/>
        <rFont val="Univers 55"/>
      </rPr>
      <t>3</t>
    </r>
  </si>
  <si>
    <r>
      <t>4</t>
    </r>
    <r>
      <rPr>
        <sz val="7"/>
        <rFont val="Univers 55"/>
        <family val="2"/>
      </rPr>
      <t xml:space="preserve"> Honorary degrees are not included.</t>
    </r>
  </si>
  <si>
    <r>
      <t>3</t>
    </r>
    <r>
      <rPr>
        <sz val="7"/>
        <rFont val="Univers 55"/>
        <family val="2"/>
      </rPr>
      <t xml:space="preserve"> Beginning 2021-22, the Doctorate total includes Ph.D. and Ed.D.</t>
    </r>
  </si>
  <si>
    <t>2022-2023</t>
  </si>
  <si>
    <t>2023-2024</t>
  </si>
  <si>
    <t>Last Updated: 10/16/2024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</si>
</sst>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??,??0"/>
    <numFmt numFmtId="165" formatCode="??,???"/>
    <numFmt numFmtId="166" formatCode="???,??0"/>
    <numFmt numFmtId="167" formatCode="\ \ \ ###,##0_);[Red]\(#,##0\)"/>
    <numFmt numFmtId="168" formatCode="?0"/>
    <numFmt numFmtId="169" formatCode="?,??0"/>
    <numFmt numFmtId="170" formatCode="0.000%"/>
    <numFmt numFmtId="171" formatCode="??0.0%"/>
  </numFmts>
  <fonts count="25">
    <font>
      <sz val="10"/>
      <name val="Univers 55"/>
    </font>
    <font>
      <sz val="14"/>
      <name val="Univers 75 Black"/>
    </font>
    <font>
      <sz val="7"/>
      <name val="Univers 55"/>
      <family val="2"/>
    </font>
    <font>
      <sz val="7"/>
      <name val="Univers 65 Bold"/>
    </font>
    <font>
      <vertAlign val="superscript"/>
      <sz val="9"/>
      <name val="Univers 55"/>
      <family val="2"/>
    </font>
    <font>
      <b/>
      <sz val="14"/>
      <name val="Univers 55"/>
      <family val="2"/>
    </font>
    <font>
      <b/>
      <sz val="7"/>
      <name val="Univers 55"/>
      <family val="2"/>
    </font>
    <font>
      <b/>
      <sz val="7"/>
      <name val="Univers 45 Light"/>
      <family val="2"/>
    </font>
    <font>
      <i/>
      <sz val="10"/>
      <name val="Berkeley"/>
      <family val="1"/>
    </font>
    <font>
      <sz val="7"/>
      <name val="Univers 55"/>
      <family val="2"/>
    </font>
    <font>
      <i/>
      <sz val="9"/>
      <name val="Berkeley"/>
      <family val="1"/>
    </font>
    <font>
      <vertAlign val="superscript"/>
      <sz val="7"/>
      <name val="Univers 55"/>
      <family val="2"/>
    </font>
    <font>
      <sz val="10"/>
      <name val="Univers 55"/>
    </font>
    <font>
      <vertAlign val="superscript"/>
      <sz val="9"/>
      <name val="Univers 55"/>
    </font>
    <font>
      <vertAlign val="superscript"/>
      <sz val="9"/>
      <color theme="1"/>
      <name val="Univers 55"/>
    </font>
    <font>
      <sz val="8"/>
      <color theme="1"/>
      <name val="Univers 55"/>
    </font>
    <font>
      <b/>
      <sz val="8"/>
      <name val="Univers 55"/>
      <family val="2"/>
    </font>
    <font>
      <b/>
      <sz val="8"/>
      <name val="Univers 45 Light"/>
      <family val="2"/>
    </font>
    <font>
      <sz val="8"/>
      <name val="Univers 55"/>
      <family val="2"/>
    </font>
    <font>
      <sz val="8"/>
      <name val="Univers 55"/>
    </font>
    <font>
      <sz val="8"/>
      <name val="Univers 75 Black"/>
    </font>
    <font>
      <sz val="8"/>
      <name val="Univers 65 Bold"/>
    </font>
    <font>
      <b/>
      <vertAlign val="superscript"/>
      <sz val="9"/>
      <name val="Univers 55"/>
    </font>
    <font>
      <b/>
      <sz val="5"/>
      <name val="Univers 55"/>
    </font>
    <font>
      <b/>
      <vertAlign val="superscript"/>
      <sz val="8"/>
      <name val="Univers 55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166" fontId="3" fillId="0" borderId="0" xfId="0" applyNumberFormat="1" applyFont="1"/>
    <xf numFmtId="164" fontId="3" fillId="0" borderId="0" xfId="0" applyNumberFormat="1" applyFont="1"/>
    <xf numFmtId="168" fontId="2" fillId="0" borderId="0" xfId="0" applyNumberFormat="1" applyFont="1"/>
    <xf numFmtId="166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170" fontId="2" fillId="0" borderId="0" xfId="1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16" fillId="0" borderId="0" xfId="0" applyFont="1"/>
    <xf numFmtId="166" fontId="17" fillId="0" borderId="0" xfId="0" applyNumberFormat="1" applyFont="1" applyAlignment="1">
      <alignment horizontal="center"/>
    </xf>
    <xf numFmtId="167" fontId="21" fillId="0" borderId="0" xfId="0" applyNumberFormat="1" applyFont="1"/>
    <xf numFmtId="165" fontId="18" fillId="0" borderId="0" xfId="0" applyNumberFormat="1" applyFont="1" applyAlignment="1">
      <alignment horizontal="center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69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8" fontId="17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4" fillId="0" borderId="0" xfId="0" applyFont="1"/>
    <xf numFmtId="171" fontId="8" fillId="0" borderId="0" xfId="0" applyNumberFormat="1" applyFont="1" applyAlignment="1">
      <alignment horizontal="left" vertical="center"/>
    </xf>
    <xf numFmtId="171" fontId="8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2523081399378"/>
          <c:y val="0.14740783822476736"/>
          <c:w val="0.84258383231423761"/>
          <c:h val="0.66115219272905168"/>
        </c:manualLayout>
      </c:layout>
      <c:lineChart>
        <c:grouping val="standard"/>
        <c:varyColors val="0"/>
        <c:ser>
          <c:idx val="1"/>
          <c:order val="1"/>
          <c:spPr>
            <a:ln>
              <a:solidFill>
                <a:srgbClr val="F2BF49"/>
              </a:solidFill>
            </a:ln>
          </c:spPr>
          <c:marker>
            <c:symbol val="square"/>
            <c:size val="8"/>
            <c:spPr>
              <a:solidFill>
                <a:srgbClr val="F2BF49"/>
              </a:solidFill>
              <a:ln>
                <a:solidFill>
                  <a:srgbClr val="F2BF49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'Degrees by Level'!$A$128:$A$137</c:f>
              <c:strCache>
                <c:ptCount val="10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2019-2020</c:v>
                </c:pt>
                <c:pt idx="6">
                  <c:v>2020-2021</c:v>
                </c:pt>
                <c:pt idx="7">
                  <c:v>2021-2022</c:v>
                </c:pt>
                <c:pt idx="8">
                  <c:v>2022-2023</c:v>
                </c:pt>
                <c:pt idx="9">
                  <c:v>2023-2024</c:v>
                </c:pt>
              </c:strCache>
            </c:strRef>
          </c:cat>
          <c:val>
            <c:numRef>
              <c:f>'Degrees by Level'!$C$128:$C$137</c:f>
              <c:numCache>
                <c:formatCode>?,??0</c:formatCode>
                <c:ptCount val="10"/>
                <c:pt idx="0">
                  <c:v>147</c:v>
                </c:pt>
                <c:pt idx="1">
                  <c:v>141</c:v>
                </c:pt>
                <c:pt idx="2">
                  <c:v>143</c:v>
                </c:pt>
                <c:pt idx="3">
                  <c:v>144</c:v>
                </c:pt>
                <c:pt idx="4">
                  <c:v>151</c:v>
                </c:pt>
                <c:pt idx="5">
                  <c:v>138</c:v>
                </c:pt>
                <c:pt idx="6">
                  <c:v>148</c:v>
                </c:pt>
                <c:pt idx="7">
                  <c:v>152</c:v>
                </c:pt>
                <c:pt idx="8">
                  <c:v>156</c:v>
                </c:pt>
                <c:pt idx="9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A48-4155-A4C8-73745EC561EB}"/>
            </c:ext>
          </c:extLst>
        </c:ser>
        <c:ser>
          <c:idx val="2"/>
          <c:order val="2"/>
          <c:spPr>
            <a:ln>
              <a:solidFill>
                <a:srgbClr val="876028"/>
              </a:solidFill>
            </a:ln>
          </c:spPr>
          <c:marker>
            <c:symbol val="triangle"/>
            <c:size val="8"/>
            <c:spPr>
              <a:solidFill>
                <a:srgbClr val="876028"/>
              </a:solidFill>
              <a:ln>
                <a:solidFill>
                  <a:srgbClr val="876028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'Degrees by Level'!$A$128:$A$137</c:f>
              <c:strCache>
                <c:ptCount val="10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2019-2020</c:v>
                </c:pt>
                <c:pt idx="6">
                  <c:v>2020-2021</c:v>
                </c:pt>
                <c:pt idx="7">
                  <c:v>2021-2022</c:v>
                </c:pt>
                <c:pt idx="8">
                  <c:v>2022-2023</c:v>
                </c:pt>
                <c:pt idx="9">
                  <c:v>2023-2024</c:v>
                </c:pt>
              </c:strCache>
            </c:strRef>
          </c:cat>
          <c:val>
            <c:numRef>
              <c:f>'Degrees by Level'!$D$128:$D$137</c:f>
              <c:numCache>
                <c:formatCode>??,??0</c:formatCode>
                <c:ptCount val="10"/>
                <c:pt idx="0">
                  <c:v>878</c:v>
                </c:pt>
                <c:pt idx="1">
                  <c:v>1027</c:v>
                </c:pt>
                <c:pt idx="2">
                  <c:v>1033</c:v>
                </c:pt>
                <c:pt idx="3">
                  <c:v>1034</c:v>
                </c:pt>
                <c:pt idx="4">
                  <c:v>993</c:v>
                </c:pt>
                <c:pt idx="5">
                  <c:v>941</c:v>
                </c:pt>
                <c:pt idx="6">
                  <c:v>937</c:v>
                </c:pt>
                <c:pt idx="7">
                  <c:v>933</c:v>
                </c:pt>
                <c:pt idx="8">
                  <c:v>857</c:v>
                </c:pt>
                <c:pt idx="9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A48-4155-A4C8-73745EC561EB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'Degrees by Level'!$A$128:$A$137</c:f>
              <c:strCache>
                <c:ptCount val="10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2019-2020</c:v>
                </c:pt>
                <c:pt idx="6">
                  <c:v>2020-2021</c:v>
                </c:pt>
                <c:pt idx="7">
                  <c:v>2021-2022</c:v>
                </c:pt>
                <c:pt idx="8">
                  <c:v>2022-2023</c:v>
                </c:pt>
                <c:pt idx="9">
                  <c:v>2023-2024</c:v>
                </c:pt>
              </c:strCache>
            </c:strRef>
          </c:cat>
          <c:val>
            <c:numRef>
              <c:f>'Degrees by Level'!$F$128:$F$137</c:f>
              <c:numCache>
                <c:formatCode>??,??0</c:formatCode>
                <c:ptCount val="10"/>
                <c:pt idx="0">
                  <c:v>321</c:v>
                </c:pt>
                <c:pt idx="1">
                  <c:v>322</c:v>
                </c:pt>
                <c:pt idx="2">
                  <c:v>352</c:v>
                </c:pt>
                <c:pt idx="3">
                  <c:v>393</c:v>
                </c:pt>
                <c:pt idx="4">
                  <c:v>389</c:v>
                </c:pt>
                <c:pt idx="5">
                  <c:v>407</c:v>
                </c:pt>
                <c:pt idx="6">
                  <c:v>327</c:v>
                </c:pt>
                <c:pt idx="7">
                  <c:v>371</c:v>
                </c:pt>
                <c:pt idx="8">
                  <c:v>405</c:v>
                </c:pt>
                <c:pt idx="9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E3-48CA-85CA-DD5A405628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006608"/>
        <c:axId val="1690070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>
                    <a:solidFill>
                      <a:srgbClr val="827F77"/>
                    </a:solidFill>
                  </a:ln>
                </c:spPr>
                <c:marker>
                  <c:symbol val="diamond"/>
                  <c:size val="8"/>
                  <c:spPr>
                    <a:solidFill>
                      <a:srgbClr val="827F77"/>
                    </a:solidFill>
                    <a:ln>
                      <a:solidFill>
                        <a:srgbClr val="827F77"/>
                      </a:solidFill>
                    </a:ln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'Degrees by Level'!$A$128:$A$137</c15:sqref>
                        </c15:formulaRef>
                      </c:ext>
                    </c:extLst>
                    <c:strCache>
                      <c:ptCount val="10"/>
                      <c:pt idx="0">
                        <c:v>2014-2015</c:v>
                      </c:pt>
                      <c:pt idx="1">
                        <c:v>2015-2016</c:v>
                      </c:pt>
                      <c:pt idx="2">
                        <c:v>2016-2017</c:v>
                      </c:pt>
                      <c:pt idx="3">
                        <c:v>2017-2018</c:v>
                      </c:pt>
                      <c:pt idx="4">
                        <c:v>2018-2019</c:v>
                      </c:pt>
                      <c:pt idx="5">
                        <c:v>2019-2020</c:v>
                      </c:pt>
                      <c:pt idx="6">
                        <c:v>2020-2021</c:v>
                      </c:pt>
                      <c:pt idx="7">
                        <c:v>2021-2022</c:v>
                      </c:pt>
                      <c:pt idx="8">
                        <c:v>2022-2023</c:v>
                      </c:pt>
                      <c:pt idx="9">
                        <c:v>2023-2024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'Degrees by Level'!$B$128:$B$137</c15:sqref>
                        </c15:formulaRef>
                      </c:ext>
                    </c:extLst>
                    <c:numCache>
                      <c:formatCode>???,??0</c:formatCode>
                      <c:ptCount val="10"/>
                      <c:pt idx="0">
                        <c:v>5682</c:v>
                      </c:pt>
                      <c:pt idx="1">
                        <c:v>6053</c:v>
                      </c:pt>
                      <c:pt idx="2">
                        <c:v>6550</c:v>
                      </c:pt>
                      <c:pt idx="3">
                        <c:v>6791</c:v>
                      </c:pt>
                      <c:pt idx="4">
                        <c:v>6893</c:v>
                      </c:pt>
                      <c:pt idx="5">
                        <c:v>6852</c:v>
                      </c:pt>
                      <c:pt idx="6">
                        <c:v>6546</c:v>
                      </c:pt>
                      <c:pt idx="7">
                        <c:v>6365</c:v>
                      </c:pt>
                      <c:pt idx="8">
                        <c:v>6020</c:v>
                      </c:pt>
                      <c:pt idx="9">
                        <c:v>5799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AA48-4155-A4C8-73745EC561EB}"/>
                  </c:ext>
                </c:extLst>
              </c15:ser>
            </c15:filteredLineSeries>
            <c15:filteredLineSeries>
              <c15:ser>
                <c:idx val="3"/>
                <c:order val="3"/>
                <c:dLbls>
                  <c:spPr>
                    <a:noFill/>
                    <a:ln>
                      <a:noFill/>
                    </a:ln>
                    <a:effectLst/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'Degrees by Level'!$A$128:$A$137</c15:sqref>
                        </c15:formulaRef>
                      </c:ext>
                    </c:extLst>
                    <c:strCache>
                      <c:ptCount val="10"/>
                      <c:pt idx="0">
                        <c:v>2014-2015</c:v>
                      </c:pt>
                      <c:pt idx="1">
                        <c:v>2015-2016</c:v>
                      </c:pt>
                      <c:pt idx="2">
                        <c:v>2016-2017</c:v>
                      </c:pt>
                      <c:pt idx="3">
                        <c:v>2017-2018</c:v>
                      </c:pt>
                      <c:pt idx="4">
                        <c:v>2018-2019</c:v>
                      </c:pt>
                      <c:pt idx="5">
                        <c:v>2019-2020</c:v>
                      </c:pt>
                      <c:pt idx="6">
                        <c:v>2020-2021</c:v>
                      </c:pt>
                      <c:pt idx="7">
                        <c:v>2021-2022</c:v>
                      </c:pt>
                      <c:pt idx="8">
                        <c:v>2022-2023</c:v>
                      </c:pt>
                      <c:pt idx="9">
                        <c:v>2023-2024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'Degrees by Level'!$E$128:$E$137</c15:sqref>
                        </c15:formulaRef>
                      </c:ext>
                    </c:extLst>
                    <c:numCache>
                      <c:formatCode>?0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E3-48CA-85CA-DD5A40562828}"/>
                  </c:ext>
                </c:extLst>
              </c15:ser>
            </c15:filteredLineSeries>
          </c:ext>
        </c:extLst>
      </c:lineChart>
      <c:catAx>
        <c:axId val="169006608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Univers 45 Light" pitchFamily="34" charset="0"/>
              </a:defRPr>
            </a:pPr>
            <a:endParaRPr lang="en-US"/>
          </a:p>
        </c:txPr>
        <c:crossAx val="169007000"/>
        <c:crosses val="autoZero"/>
        <c:auto val="1"/>
        <c:lblAlgn val="ctr"/>
        <c:lblOffset val="100"/>
        <c:tickLblSkip val="3"/>
        <c:tickMarkSkip val="4"/>
        <c:noMultiLvlLbl val="0"/>
      </c:catAx>
      <c:valAx>
        <c:axId val="169007000"/>
        <c:scaling>
          <c:orientation val="minMax"/>
        </c:scaling>
        <c:delete val="0"/>
        <c:axPos val="l"/>
        <c:title>
          <c:overlay val="0"/>
        </c:title>
        <c:numFmt formatCode="?,??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Univers 45 Light" pitchFamily="34" charset="0"/>
              </a:defRPr>
            </a:pPr>
            <a:endParaRPr lang="en-US"/>
          </a:p>
        </c:txPr>
        <c:crossAx val="169006608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208851176708"/>
          <c:y val="0.19089771500288"/>
          <c:w val="0.82324995198770889"/>
          <c:h val="0.732178876885212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E1126"/>
              </a:solidFill>
            </a:ln>
          </c:spPr>
          <c:marker>
            <c:symbol val="circle"/>
            <c:size val="8"/>
            <c:spPr>
              <a:solidFill>
                <a:srgbClr val="CE1126"/>
              </a:solidFill>
              <a:ln>
                <a:solidFill>
                  <a:srgbClr val="CE112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'Degrees by Level'!$A$128:$A$137</c:f>
              <c:strCache>
                <c:ptCount val="10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  <c:pt idx="5">
                  <c:v>2019-2020</c:v>
                </c:pt>
                <c:pt idx="6">
                  <c:v>2020-2021</c:v>
                </c:pt>
                <c:pt idx="7">
                  <c:v>2021-2022</c:v>
                </c:pt>
                <c:pt idx="8">
                  <c:v>2022-2023</c:v>
                </c:pt>
                <c:pt idx="9">
                  <c:v>2023-2024</c:v>
                </c:pt>
              </c:strCache>
            </c:strRef>
          </c:cat>
          <c:val>
            <c:numRef>
              <c:f>'Degrees by Level'!$B$128:$B$137</c:f>
              <c:numCache>
                <c:formatCode>???,??0</c:formatCode>
                <c:ptCount val="10"/>
                <c:pt idx="0">
                  <c:v>5682</c:v>
                </c:pt>
                <c:pt idx="1">
                  <c:v>6053</c:v>
                </c:pt>
                <c:pt idx="2">
                  <c:v>6550</c:v>
                </c:pt>
                <c:pt idx="3">
                  <c:v>6791</c:v>
                </c:pt>
                <c:pt idx="4">
                  <c:v>6893</c:v>
                </c:pt>
                <c:pt idx="5">
                  <c:v>6852</c:v>
                </c:pt>
                <c:pt idx="6">
                  <c:v>6546</c:v>
                </c:pt>
                <c:pt idx="7">
                  <c:v>6365</c:v>
                </c:pt>
                <c:pt idx="8">
                  <c:v>6020</c:v>
                </c:pt>
                <c:pt idx="9">
                  <c:v>5799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6-4801-8600-F9E5695F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07784"/>
        <c:axId val="169008176"/>
      </c:lineChart>
      <c:catAx>
        <c:axId val="16900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Univers 45 Light" pitchFamily="34" charset="0"/>
              </a:defRPr>
            </a:pPr>
            <a:endParaRPr lang="en-US"/>
          </a:p>
        </c:txPr>
        <c:crossAx val="169008176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69008176"/>
        <c:scaling>
          <c:orientation val="minMax"/>
          <c:max val="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1">
                    <a:latin typeface="Univers 45 Light" pitchFamily="34" charset="0"/>
                  </a:defRPr>
                </a:pPr>
                <a:r>
                  <a:rPr lang="en-US" sz="900" b="1">
                    <a:latin typeface="Univers 45 Light" pitchFamily="34" charset="0"/>
                  </a:rPr>
                  <a:t>DEGREES</a:t>
                </a:r>
              </a:p>
            </c:rich>
          </c:tx>
          <c:layout>
            <c:manualLayout>
              <c:xMode val="edge"/>
              <c:yMode val="edge"/>
              <c:x val="1.6672428141604252E-2"/>
              <c:y val="0.44192629430093167"/>
            </c:manualLayout>
          </c:layout>
          <c:overlay val="0"/>
        </c:title>
        <c:numFmt formatCode="???,??0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>
                <a:latin typeface="Univers 45 Light" pitchFamily="34" charset="0"/>
              </a:defRPr>
            </a:pPr>
            <a:endParaRPr lang="en-US"/>
          </a:p>
        </c:txPr>
        <c:crossAx val="169007784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2586803393761834"/>
          <c:y val="0.20039567377341341"/>
        </c:manualLayout>
      </c:layout>
      <c:overlay val="0"/>
      <c:txPr>
        <a:bodyPr/>
        <a:lstStyle/>
        <a:p>
          <a:pPr>
            <a:defRPr sz="1000"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95548374216505"/>
          <c:y val="0.21128602841214952"/>
          <c:w val="0.58933738545839665"/>
          <c:h val="0.70064908166896289"/>
        </c:manualLayout>
      </c:layout>
      <c:pieChart>
        <c:varyColors val="1"/>
        <c:ser>
          <c:idx val="0"/>
          <c:order val="0"/>
          <c:tx>
            <c:strRef>
              <c:f>'Degrees by Level'!$I$45</c:f>
              <c:strCache>
                <c:ptCount val="1"/>
                <c:pt idx="0">
                  <c:v>2023-2024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E112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98-488B-A4FA-35F4470C62A3}"/>
              </c:ext>
            </c:extLst>
          </c:dPt>
          <c:dPt>
            <c:idx val="1"/>
            <c:bubble3D val="0"/>
            <c:spPr>
              <a:solidFill>
                <a:srgbClr val="827F77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698-488B-A4FA-35F4470C62A3}"/>
              </c:ext>
            </c:extLst>
          </c:dPt>
          <c:dPt>
            <c:idx val="2"/>
            <c:bubble3D val="0"/>
            <c:spPr>
              <a:solidFill>
                <a:srgbClr val="F2BF49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698-488B-A4FA-35F4470C62A3}"/>
              </c:ext>
            </c:extLst>
          </c:dPt>
          <c:dPt>
            <c:idx val="3"/>
            <c:bubble3D val="0"/>
            <c:spPr>
              <a:solidFill>
                <a:srgbClr val="876028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698-488B-A4FA-35F4470C62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 b="1" i="0" u="none" strike="noStrike" baseline="0">
                        <a:effectLst/>
                      </a:rPr>
                      <a:t>Bachelor's</a:t>
                    </a:r>
                    <a:r>
                      <a:rPr lang="en-US" sz="800" b="1" i="0" u="none" strike="noStrike" baseline="30000">
                        <a:effectLst/>
                      </a:rPr>
                      <a:t>1</a:t>
                    </a:r>
                    <a:r>
                      <a:rPr lang="en-US" sz="800" b="1" i="0" u="none" strike="noStrike" baseline="0"/>
                      <a:t> </a:t>
                    </a:r>
                    <a:r>
                      <a:rPr lang="en-US" b="1" baseline="0"/>
                      <a:t>
</a:t>
                    </a:r>
                    <a:fld id="{20F147DB-4587-43F4-B579-A99FE87A90CC}" type="PERCENTAGE">
                      <a:rPr lang="en-US" b="1" baseline="0"/>
                      <a:pPr/>
                      <a:t>[PERCENTAGE]</a:t>
                    </a:fld>
                    <a:endParaRPr lang="en-US" b="1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698-488B-A4FA-35F4470C6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'Degrees by Level'!$J$44:$M$44</c:f>
              <c:strCache>
                <c:ptCount val="4"/>
                <c:pt idx="0">
                  <c:v>Bachelor's1</c:v>
                </c:pt>
                <c:pt idx="1">
                  <c:v>Vet Med</c:v>
                </c:pt>
                <c:pt idx="2">
                  <c:v>Master's</c:v>
                </c:pt>
                <c:pt idx="3">
                  <c:v>Doctorate</c:v>
                </c:pt>
              </c:strCache>
            </c:strRef>
          </c:cat>
          <c:val>
            <c:numRef>
              <c:f>'Degrees by Level'!$J$45:$M$45</c:f>
              <c:numCache>
                <c:formatCode>?,??0</c:formatCode>
                <c:ptCount val="4"/>
                <c:pt idx="0" formatCode="???,??0">
                  <c:v>5799</c:v>
                </c:pt>
                <c:pt idx="1">
                  <c:v>157</c:v>
                </c:pt>
                <c:pt idx="2" formatCode="??,??0">
                  <c:v>851</c:v>
                </c:pt>
                <c:pt idx="3" formatCode="??,??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98-488B-A4FA-35F4470C62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53</xdr:row>
      <xdr:rowOff>70338</xdr:rowOff>
    </xdr:from>
    <xdr:to>
      <xdr:col>6</xdr:col>
      <xdr:colOff>762000</xdr:colOff>
      <xdr:row>85</xdr:row>
      <xdr:rowOff>145805</xdr:rowOff>
    </xdr:to>
    <xdr:graphicFrame macro="">
      <xdr:nvGraphicFramePr>
        <xdr:cNvPr id="1481" name="Chart 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65943</xdr:rowOff>
    </xdr:from>
    <xdr:to>
      <xdr:col>7</xdr:col>
      <xdr:colOff>3663</xdr:colOff>
      <xdr:row>0</xdr:row>
      <xdr:rowOff>189768</xdr:rowOff>
    </xdr:to>
    <xdr:grpSp>
      <xdr:nvGrpSpPr>
        <xdr:cNvPr id="1482" name="Group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GrpSpPr>
          <a:grpSpLocks/>
        </xdr:cNvGrpSpPr>
      </xdr:nvGrpSpPr>
      <xdr:grpSpPr bwMode="auto">
        <a:xfrm>
          <a:off x="0" y="65943"/>
          <a:ext cx="6414402" cy="123825"/>
          <a:chOff x="0" y="0"/>
          <a:chExt cx="6384292" cy="123825"/>
        </a:xfrm>
      </xdr:grpSpPr>
      <xdr:pic>
        <xdr:nvPicPr>
          <xdr:cNvPr id="1488" name="Picture 12">
            <a:extLst>
              <a:ext uri="{FF2B5EF4-FFF2-40B4-BE49-F238E27FC236}">
                <a16:creationId xmlns:a16="http://schemas.microsoft.com/office/drawing/2014/main" id="{00000000-0008-0000-0000-0000D005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511" y="0"/>
            <a:ext cx="904636" cy="85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89" name="Line 13">
            <a:extLst>
              <a:ext uri="{FF2B5EF4-FFF2-40B4-BE49-F238E27FC236}">
                <a16:creationId xmlns:a16="http://schemas.microsoft.com/office/drawing/2014/main" id="{00000000-0008-0000-0000-0000D105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23825"/>
            <a:ext cx="6384292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0</xdr:col>
      <xdr:colOff>28575</xdr:colOff>
      <xdr:row>19</xdr:row>
      <xdr:rowOff>88656</xdr:rowOff>
    </xdr:from>
    <xdr:to>
      <xdr:col>6</xdr:col>
      <xdr:colOff>758825</xdr:colOff>
      <xdr:row>53</xdr:row>
      <xdr:rowOff>206619</xdr:rowOff>
    </xdr:to>
    <xdr:graphicFrame macro="">
      <xdr:nvGraphicFramePr>
        <xdr:cNvPr id="1483" name="Chart 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6644</xdr:colOff>
      <xdr:row>90</xdr:row>
      <xdr:rowOff>68902</xdr:rowOff>
    </xdr:from>
    <xdr:to>
      <xdr:col>7</xdr:col>
      <xdr:colOff>906</xdr:colOff>
      <xdr:row>91</xdr:row>
      <xdr:rowOff>29</xdr:rowOff>
    </xdr:to>
    <xdr:grpSp>
      <xdr:nvGrpSpPr>
        <xdr:cNvPr id="1484" name="Group 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GrpSpPr>
          <a:grpSpLocks/>
        </xdr:cNvGrpSpPr>
      </xdr:nvGrpSpPr>
      <xdr:grpSpPr bwMode="auto">
        <a:xfrm>
          <a:off x="6644" y="9585619"/>
          <a:ext cx="6405001" cy="129910"/>
          <a:chOff x="50356" y="9193691"/>
          <a:chExt cx="6317307" cy="131284"/>
        </a:xfrm>
      </xdr:grpSpPr>
      <xdr:pic>
        <xdr:nvPicPr>
          <xdr:cNvPr id="1486" name="Picture 12">
            <a:extLst>
              <a:ext uri="{FF2B5EF4-FFF2-40B4-BE49-F238E27FC236}">
                <a16:creationId xmlns:a16="http://schemas.microsoft.com/office/drawing/2014/main" id="{00000000-0008-0000-0000-0000CE05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035" y="9193691"/>
            <a:ext cx="900615" cy="85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87" name="Line 13">
            <a:extLst>
              <a:ext uri="{FF2B5EF4-FFF2-40B4-BE49-F238E27FC236}">
                <a16:creationId xmlns:a16="http://schemas.microsoft.com/office/drawing/2014/main" id="{00000000-0008-0000-0000-0000CF05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50356" y="9324975"/>
            <a:ext cx="6317307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</xdr:col>
      <xdr:colOff>313593</xdr:colOff>
      <xdr:row>1</xdr:row>
      <xdr:rowOff>223471</xdr:rowOff>
    </xdr:from>
    <xdr:to>
      <xdr:col>5</xdr:col>
      <xdr:colOff>675543</xdr:colOff>
      <xdr:row>27</xdr:row>
      <xdr:rowOff>41032</xdr:rowOff>
    </xdr:to>
    <xdr:graphicFrame macro="">
      <xdr:nvGraphicFramePr>
        <xdr:cNvPr id="1485" name="Chart 5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0.82102</cdr:x>
      <cdr:y>0.15229</cdr:y>
    </cdr:from>
    <cdr:to>
      <cdr:x>0.94427</cdr:x>
      <cdr:y>0.21354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20571" y="496873"/>
          <a:ext cx="753680" cy="199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Berkeley" pitchFamily="18" charset="0"/>
            </a:rPr>
            <a:t>Master's</a:t>
          </a:r>
          <a:endParaRPr lang="en-US" sz="1000" b="1">
            <a:latin typeface="Berkeley" pitchFamily="18" charset="0"/>
          </a:endParaRPr>
        </a:p>
      </cdr:txBody>
    </cdr:sp>
  </cdr:relSizeAnchor>
  <cdr:relSizeAnchor xmlns:cdr="http://schemas.openxmlformats.org/drawingml/2006/chartDrawing">
    <cdr:from>
      <cdr:x>0.80589</cdr:x>
      <cdr:y>0.44276</cdr:y>
    </cdr:from>
    <cdr:to>
      <cdr:x>0.94802</cdr:x>
      <cdr:y>0.50401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8056" y="1444570"/>
          <a:ext cx="869133" cy="199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50" b="1">
              <a:latin typeface="Berkeley" pitchFamily="18" charset="0"/>
            </a:rPr>
            <a:t>Doctorate</a:t>
          </a:r>
          <a:endParaRPr lang="en-US" sz="1100" b="1">
            <a:latin typeface="Berkeley" pitchFamily="18" charset="0"/>
          </a:endParaRPr>
        </a:p>
      </cdr:txBody>
    </cdr:sp>
  </cdr:relSizeAnchor>
  <cdr:relSizeAnchor xmlns:cdr="http://schemas.openxmlformats.org/drawingml/2006/chartDrawing">
    <cdr:from>
      <cdr:x>0.78958</cdr:x>
      <cdr:y>0.7369</cdr:y>
    </cdr:from>
    <cdr:to>
      <cdr:x>0.93891</cdr:x>
      <cdr:y>0.80697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28315" y="2404273"/>
          <a:ext cx="913160" cy="228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1">
              <a:latin typeface="Berkeley" pitchFamily="18" charset="0"/>
            </a:rPr>
            <a:t>Vet </a:t>
          </a:r>
          <a:r>
            <a:rPr lang="en-US" sz="1050" b="1">
              <a:latin typeface="Berkeley" pitchFamily="18" charset="0"/>
            </a:rPr>
            <a:t>Med</a:t>
          </a:r>
          <a:endParaRPr lang="en-US" sz="1000" b="1">
            <a:latin typeface="Berkeley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0.8106</cdr:x>
      <cdr:y>0.41868</cdr:y>
    </cdr:from>
    <cdr:to>
      <cdr:x>0.94985</cdr:x>
      <cdr:y>0.48301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56679" y="1471177"/>
          <a:ext cx="868667" cy="226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 b="1">
              <a:latin typeface="Berkeley" pitchFamily="18" charset="0"/>
            </a:rPr>
            <a:t>Bachelor's</a:t>
          </a:r>
          <a:r>
            <a:rPr lang="en-US" sz="1000" b="1" baseline="30000">
              <a:latin typeface="Berkeley" pitchFamily="18" charset="0"/>
            </a:rPr>
            <a:t>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6"/>
  <sheetViews>
    <sheetView showGridLines="0" tabSelected="1" defaultGridColor="0" view="pageBreakPreview" colorId="8" zoomScale="115" zoomScaleNormal="130" zoomScaleSheetLayoutView="115" workbookViewId="0">
      <selection activeCell="H98" sqref="H98"/>
    </sheetView>
  </sheetViews>
  <sheetFormatPr defaultColWidth="11.42578125" defaultRowHeight="12.75"/>
  <cols>
    <col min="1" max="1" width="15.42578125" customWidth="1"/>
    <col min="2" max="2" width="13.28515625" customWidth="1"/>
    <col min="3" max="3" width="13.5703125" customWidth="1"/>
    <col min="4" max="4" width="13.28515625" customWidth="1"/>
    <col min="5" max="7" width="13.5703125" customWidth="1"/>
    <col min="8" max="8" width="12" customWidth="1"/>
    <col min="9" max="9" width="11" customWidth="1"/>
    <col min="10" max="10" width="10.42578125" bestFit="1" customWidth="1"/>
    <col min="11" max="11" width="9.5703125" customWidth="1"/>
    <col min="12" max="12" width="7.42578125" bestFit="1" customWidth="1"/>
    <col min="13" max="13" width="10.5703125" customWidth="1"/>
  </cols>
  <sheetData>
    <row r="1" spans="1:1" ht="15" customHeight="1"/>
    <row r="2" spans="1:1" s="2" customFormat="1" ht="20.100000000000001" customHeight="1">
      <c r="A2" s="6" t="s">
        <v>0</v>
      </c>
    </row>
    <row r="3" spans="1:1" s="2" customFormat="1" ht="7.5" customHeight="1"/>
    <row r="4" spans="1:1" s="2" customFormat="1" ht="7.5" customHeight="1"/>
    <row r="5" spans="1:1" s="2" customFormat="1" ht="7.5" customHeight="1"/>
    <row r="6" spans="1:1" s="2" customFormat="1" ht="7.5" customHeight="1"/>
    <row r="7" spans="1:1" s="2" customFormat="1" ht="7.5" customHeight="1"/>
    <row r="8" spans="1:1" s="2" customFormat="1" ht="7.5" customHeight="1"/>
    <row r="9" spans="1:1" s="2" customFormat="1" ht="7.5" customHeight="1"/>
    <row r="10" spans="1:1" s="2" customFormat="1" ht="7.5" customHeight="1"/>
    <row r="11" spans="1:1" s="2" customFormat="1" ht="7.5" customHeight="1"/>
    <row r="12" spans="1:1" s="2" customFormat="1" ht="7.5" customHeight="1"/>
    <row r="13" spans="1:1" s="2" customFormat="1" ht="7.5" customHeight="1"/>
    <row r="14" spans="1:1" s="2" customFormat="1" ht="7.5" customHeight="1"/>
    <row r="15" spans="1:1" s="2" customFormat="1" ht="7.5" customHeight="1"/>
    <row r="16" spans="1:1" s="2" customFormat="1" ht="7.5" customHeight="1"/>
    <row r="17" s="2" customFormat="1" ht="7.5" customHeight="1"/>
    <row r="18" s="2" customFormat="1" ht="7.5" customHeight="1"/>
    <row r="19" s="2" customFormat="1" ht="7.5" customHeight="1"/>
    <row r="20" s="2" customFormat="1" ht="7.5" customHeight="1"/>
    <row r="21" s="2" customFormat="1" ht="7.5" customHeight="1"/>
    <row r="22" s="2" customFormat="1" ht="7.5" customHeight="1"/>
    <row r="23" s="2" customFormat="1" ht="7.5" customHeight="1"/>
    <row r="24" s="2" customFormat="1" ht="7.5" customHeight="1"/>
    <row r="25" s="2" customFormat="1" ht="7.5" customHeight="1"/>
    <row r="26" s="2" customFormat="1" ht="3" customHeight="1"/>
    <row r="27" s="2" customFormat="1" ht="3" customHeight="1"/>
    <row r="28" s="2" customFormat="1" ht="7.5" customHeight="1"/>
    <row r="29" s="2" customFormat="1" ht="7.5" customHeight="1"/>
    <row r="30" s="2" customFormat="1" ht="7.5" customHeight="1"/>
    <row r="31" s="2" customFormat="1" ht="7.5" customHeight="1"/>
    <row r="32" s="2" customFormat="1" ht="7.5" customHeight="1"/>
    <row r="33" spans="8:14" s="2" customFormat="1" ht="7.5" customHeight="1"/>
    <row r="34" spans="8:14" s="2" customFormat="1" ht="7.5" customHeight="1"/>
    <row r="35" spans="8:14" s="2" customFormat="1" ht="7.5" customHeight="1"/>
    <row r="36" spans="8:14" s="2" customFormat="1" ht="7.5" customHeight="1"/>
    <row r="37" spans="8:14" s="2" customFormat="1" ht="7.5" customHeight="1"/>
    <row r="38" spans="8:14" s="2" customFormat="1" ht="7.5" customHeight="1"/>
    <row r="39" spans="8:14" s="2" customFormat="1" ht="7.5" customHeight="1"/>
    <row r="40" spans="8:14" s="2" customFormat="1" ht="7.5" customHeight="1"/>
    <row r="41" spans="8:14" s="2" customFormat="1" ht="7.5" customHeight="1"/>
    <row r="42" spans="8:14" s="2" customFormat="1" ht="7.5" customHeight="1"/>
    <row r="43" spans="8:14" s="2" customFormat="1" ht="7.5" customHeight="1"/>
    <row r="44" spans="8:14" s="2" customFormat="1" ht="18">
      <c r="H44" s="7"/>
      <c r="I44" s="30" t="s">
        <v>36</v>
      </c>
      <c r="J44" s="31" t="s">
        <v>41</v>
      </c>
      <c r="K44" s="32" t="s">
        <v>42</v>
      </c>
      <c r="L44" s="31" t="s">
        <v>37</v>
      </c>
      <c r="M44" s="31" t="s">
        <v>38</v>
      </c>
      <c r="N44" s="7"/>
    </row>
    <row r="45" spans="8:14" s="2" customFormat="1" ht="7.5" customHeight="1">
      <c r="H45" s="21"/>
      <c r="I45" s="17" t="s">
        <v>63</v>
      </c>
      <c r="J45" s="18">
        <v>5799</v>
      </c>
      <c r="K45" s="19">
        <v>157</v>
      </c>
      <c r="L45" s="20">
        <v>851</v>
      </c>
      <c r="M45" s="20">
        <v>328</v>
      </c>
      <c r="N45" s="18">
        <f>SUM(J45:M45)</f>
        <v>7135</v>
      </c>
    </row>
    <row r="46" spans="8:14" s="2" customFormat="1" ht="7.5" customHeight="1">
      <c r="H46" s="21"/>
      <c r="I46" s="21" t="s">
        <v>47</v>
      </c>
      <c r="J46" s="35">
        <f>J45/$N$45</f>
        <v>0.81275402943237562</v>
      </c>
      <c r="K46" s="35">
        <f>K45/$N$45</f>
        <v>2.2004204625087596E-2</v>
      </c>
      <c r="L46" s="35">
        <f>L45/$N$45</f>
        <v>0.11927119831814996</v>
      </c>
      <c r="M46" s="35">
        <f>M45/$N$45</f>
        <v>4.5970567624386824E-2</v>
      </c>
      <c r="N46" s="21"/>
    </row>
    <row r="47" spans="8:14" s="2" customFormat="1" ht="7.5" customHeight="1">
      <c r="H47" s="21"/>
      <c r="I47" s="21"/>
      <c r="J47" s="36"/>
      <c r="K47" s="36"/>
      <c r="L47" s="36"/>
      <c r="M47" s="36"/>
      <c r="N47" s="37"/>
    </row>
    <row r="48" spans="8:14" s="2" customFormat="1" ht="7.5" customHeight="1">
      <c r="H48" s="21"/>
      <c r="I48" s="21"/>
      <c r="J48" s="18"/>
      <c r="K48" s="21"/>
      <c r="L48" s="21"/>
      <c r="M48" s="21"/>
      <c r="N48" s="38"/>
    </row>
    <row r="49" spans="8:16" s="2" customFormat="1" ht="7.5" customHeight="1">
      <c r="H49" s="21"/>
      <c r="I49" s="21"/>
      <c r="J49" s="21"/>
      <c r="K49" s="21"/>
      <c r="L49" s="21"/>
      <c r="M49" s="21"/>
      <c r="N49" s="21"/>
    </row>
    <row r="50" spans="8:16" s="2" customFormat="1" ht="7.5" customHeight="1">
      <c r="H50" s="21"/>
      <c r="I50" s="21"/>
      <c r="J50" s="21"/>
      <c r="K50" s="21"/>
      <c r="L50" s="21"/>
      <c r="M50" s="21"/>
      <c r="N50" s="21"/>
    </row>
    <row r="51" spans="8:16" s="2" customFormat="1" ht="7.5" customHeight="1">
      <c r="H51" s="21"/>
      <c r="I51" s="23"/>
      <c r="J51" s="23"/>
      <c r="K51" s="23"/>
      <c r="L51" s="23"/>
      <c r="M51" s="23"/>
      <c r="N51" s="23"/>
    </row>
    <row r="52" spans="8:16" s="2" customFormat="1" ht="7.5" customHeight="1">
      <c r="H52" s="21"/>
      <c r="I52" s="23"/>
      <c r="J52" s="23"/>
      <c r="K52" s="23"/>
      <c r="L52" s="23"/>
      <c r="M52" s="23"/>
      <c r="N52" s="23"/>
    </row>
    <row r="53" spans="8:16" s="2" customFormat="1" ht="7.5" customHeight="1">
      <c r="H53" s="21"/>
      <c r="I53"/>
      <c r="J53"/>
      <c r="K53"/>
      <c r="L53"/>
      <c r="M53"/>
      <c r="N53"/>
      <c r="O53"/>
      <c r="P53"/>
    </row>
    <row r="54" spans="8:16" s="2" customFormat="1" ht="18">
      <c r="H54" s="21"/>
      <c r="I54"/>
      <c r="J54"/>
      <c r="K54"/>
      <c r="L54"/>
      <c r="M54"/>
      <c r="N54"/>
      <c r="O54"/>
      <c r="P54"/>
    </row>
    <row r="55" spans="8:16" s="2" customFormat="1" ht="7.5" customHeight="1">
      <c r="H55" s="21"/>
      <c r="I55" s="17"/>
      <c r="J55" s="18"/>
      <c r="K55" s="23"/>
      <c r="L55" s="17"/>
      <c r="M55" s="19"/>
      <c r="N55" s="22"/>
      <c r="O55" s="20"/>
    </row>
    <row r="56" spans="8:16" s="2" customFormat="1" ht="7.5" customHeight="1">
      <c r="H56" s="21"/>
      <c r="I56" s="17"/>
      <c r="J56" s="18"/>
      <c r="K56" s="23"/>
      <c r="L56" s="17"/>
      <c r="M56" s="19"/>
      <c r="N56" s="22"/>
      <c r="O56" s="20"/>
    </row>
    <row r="57" spans="8:16" s="2" customFormat="1" ht="7.5" customHeight="1">
      <c r="H57" s="21"/>
      <c r="I57" s="17"/>
      <c r="J57" s="18"/>
      <c r="K57" s="23"/>
      <c r="L57" s="17"/>
      <c r="M57" s="19"/>
      <c r="N57" s="22"/>
      <c r="O57" s="20"/>
    </row>
    <row r="58" spans="8:16" s="2" customFormat="1" ht="7.5" customHeight="1">
      <c r="H58" s="21"/>
      <c r="I58" s="17"/>
      <c r="J58" s="18"/>
      <c r="K58" s="23"/>
      <c r="L58" s="17"/>
      <c r="M58" s="19"/>
      <c r="N58" s="22"/>
      <c r="O58" s="20"/>
    </row>
    <row r="59" spans="8:16" s="2" customFormat="1" ht="7.5" customHeight="1">
      <c r="H59" s="21"/>
      <c r="I59" s="17"/>
      <c r="J59" s="18"/>
      <c r="K59" s="23"/>
      <c r="L59" s="17"/>
      <c r="M59" s="19"/>
      <c r="N59" s="22"/>
      <c r="O59" s="20"/>
    </row>
    <row r="60" spans="8:16" s="2" customFormat="1" ht="7.5" customHeight="1">
      <c r="H60" s="21"/>
      <c r="I60" s="17"/>
      <c r="J60" s="18"/>
      <c r="K60" s="23"/>
      <c r="L60" s="17"/>
      <c r="M60" s="19"/>
      <c r="N60" s="22"/>
      <c r="O60" s="20"/>
    </row>
    <row r="61" spans="8:16" s="2" customFormat="1" ht="7.5" customHeight="1">
      <c r="H61" s="21"/>
      <c r="I61" s="17"/>
      <c r="J61" s="18"/>
      <c r="K61" s="23"/>
      <c r="L61" s="17"/>
      <c r="M61" s="19"/>
      <c r="N61" s="22"/>
      <c r="O61" s="20"/>
    </row>
    <row r="62" spans="8:16" s="2" customFormat="1" ht="7.5" customHeight="1">
      <c r="H62" s="21"/>
      <c r="I62" s="17"/>
      <c r="J62" s="18"/>
      <c r="K62" s="23"/>
      <c r="L62" s="17"/>
      <c r="M62" s="19"/>
      <c r="N62" s="22"/>
      <c r="O62" s="20"/>
    </row>
    <row r="63" spans="8:16" s="2" customFormat="1" ht="7.5" customHeight="1">
      <c r="H63" s="21"/>
      <c r="I63" s="17"/>
      <c r="J63" s="18"/>
      <c r="K63" s="8"/>
      <c r="L63" s="17"/>
      <c r="M63" s="19"/>
      <c r="N63" s="22"/>
      <c r="O63" s="20"/>
    </row>
    <row r="64" spans="8:16" s="2" customFormat="1" ht="7.5" customHeight="1">
      <c r="H64" s="21"/>
      <c r="I64" s="17"/>
      <c r="J64" s="18"/>
      <c r="K64" s="8"/>
      <c r="L64" s="17"/>
      <c r="M64" s="19"/>
      <c r="N64" s="22"/>
      <c r="O64" s="20"/>
    </row>
    <row r="65" spans="8:17" s="2" customFormat="1" ht="7.5" customHeight="1">
      <c r="H65" s="21"/>
      <c r="I65" s="17"/>
      <c r="J65" s="18"/>
      <c r="K65" s="11"/>
      <c r="L65" s="17"/>
      <c r="M65" s="19"/>
      <c r="N65" s="24"/>
      <c r="O65" s="20"/>
    </row>
    <row r="66" spans="8:17" s="2" customFormat="1" ht="7.5" customHeight="1">
      <c r="H66" s="21"/>
      <c r="I66" s="17"/>
      <c r="J66" s="18"/>
      <c r="K66" s="11"/>
      <c r="L66" s="17"/>
      <c r="M66" s="19"/>
      <c r="N66" s="24"/>
      <c r="O66" s="20"/>
    </row>
    <row r="67" spans="8:17" s="2" customFormat="1" ht="7.5" customHeight="1">
      <c r="H67" s="21"/>
      <c r="I67" s="17"/>
      <c r="J67" s="18"/>
      <c r="K67" s="18"/>
      <c r="L67" s="17"/>
      <c r="M67" s="19"/>
      <c r="N67" s="22"/>
      <c r="O67" s="20"/>
    </row>
    <row r="68" spans="8:17" s="2" customFormat="1" ht="7.5" customHeight="1">
      <c r="H68" s="21"/>
      <c r="I68"/>
      <c r="J68"/>
      <c r="K68" s="1"/>
      <c r="L68" s="1"/>
      <c r="M68" s="1"/>
      <c r="N68" s="1"/>
      <c r="P68" s="18"/>
      <c r="Q68" s="11"/>
    </row>
    <row r="69" spans="8:17" s="2" customFormat="1" ht="7.5" customHeight="1">
      <c r="H69" s="21"/>
      <c r="I69"/>
      <c r="J69"/>
      <c r="K69" s="1"/>
      <c r="L69" s="1"/>
      <c r="M69" s="1"/>
      <c r="N69" s="1"/>
    </row>
    <row r="70" spans="8:17" s="2" customFormat="1" ht="7.5" customHeight="1">
      <c r="H70" s="21"/>
      <c r="L70"/>
      <c r="M70"/>
      <c r="N70"/>
    </row>
    <row r="71" spans="8:17" s="2" customFormat="1" ht="7.5" customHeight="1">
      <c r="H71" s="21"/>
      <c r="L71"/>
      <c r="M71"/>
      <c r="N71"/>
    </row>
    <row r="72" spans="8:17" s="2" customFormat="1" ht="7.5" customHeight="1">
      <c r="H72" s="21"/>
      <c r="L72"/>
      <c r="M72"/>
      <c r="N72"/>
    </row>
    <row r="73" spans="8:17" s="2" customFormat="1" ht="7.5" customHeight="1">
      <c r="H73" s="21"/>
      <c r="I73"/>
      <c r="J73"/>
      <c r="K73"/>
      <c r="L73"/>
      <c r="M73"/>
      <c r="N73"/>
      <c r="O73"/>
    </row>
    <row r="74" spans="8:17" s="2" customFormat="1" ht="7.5" customHeight="1">
      <c r="H74" s="21"/>
      <c r="L74"/>
      <c r="M74"/>
      <c r="N74"/>
    </row>
    <row r="75" spans="8:17" s="2" customFormat="1" ht="7.5" customHeight="1">
      <c r="H75" s="23"/>
      <c r="L75"/>
      <c r="M75"/>
      <c r="N75"/>
    </row>
    <row r="76" spans="8:17" s="2" customFormat="1" ht="7.5" customHeight="1">
      <c r="H76" s="23"/>
      <c r="L76"/>
      <c r="M76"/>
      <c r="N76"/>
    </row>
    <row r="77" spans="8:17" s="2" customFormat="1" ht="7.5" customHeight="1">
      <c r="H77" s="23"/>
    </row>
    <row r="78" spans="8:17" s="2" customFormat="1" ht="7.5" customHeight="1">
      <c r="H78" s="23"/>
    </row>
    <row r="79" spans="8:17" s="2" customFormat="1" ht="7.5" customHeight="1">
      <c r="H79" s="23"/>
    </row>
    <row r="80" spans="8:17" s="2" customFormat="1" ht="7.5" customHeight="1">
      <c r="H80" s="23"/>
    </row>
    <row r="81" spans="1:25" s="2" customFormat="1" ht="7.5" customHeight="1">
      <c r="H81" s="23"/>
      <c r="I81" s="21"/>
      <c r="J81" s="21"/>
      <c r="K81" s="21"/>
      <c r="L81"/>
      <c r="M81"/>
      <c r="N81"/>
      <c r="O81" s="21"/>
    </row>
    <row r="82" spans="1:25" s="2" customFormat="1" ht="3.75" customHeight="1">
      <c r="H82" s="23"/>
      <c r="I82" s="21"/>
      <c r="J82" s="21"/>
      <c r="K82" s="21"/>
      <c r="L82"/>
      <c r="M82"/>
      <c r="N82"/>
      <c r="O82" s="21"/>
    </row>
    <row r="83" spans="1:25" s="2" customFormat="1" ht="3.75" customHeight="1">
      <c r="H83" s="23"/>
      <c r="I83" s="21"/>
      <c r="J83" s="21"/>
      <c r="K83" s="21"/>
      <c r="L83"/>
      <c r="M83"/>
      <c r="N83"/>
      <c r="O83" s="21"/>
    </row>
    <row r="84" spans="1:25" s="2" customFormat="1" ht="15" customHeight="1">
      <c r="H84" s="23"/>
      <c r="I84" s="21"/>
      <c r="J84" s="21"/>
      <c r="K84" s="21"/>
      <c r="L84"/>
      <c r="M84"/>
      <c r="N84"/>
      <c r="O84" s="21"/>
    </row>
    <row r="85" spans="1:25" s="2" customFormat="1" ht="7.5" customHeight="1">
      <c r="H85" s="23"/>
      <c r="I85" s="21"/>
      <c r="J85" s="21"/>
      <c r="K85" s="21"/>
      <c r="L85"/>
      <c r="M85"/>
      <c r="N85"/>
      <c r="O85" s="21"/>
    </row>
    <row r="86" spans="1:25" ht="12.75" customHeight="1">
      <c r="A86" s="62" t="s">
        <v>51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</row>
    <row r="87" spans="1:25" ht="8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39" customFormat="1" ht="15.75" customHeight="1">
      <c r="A88" s="64" t="s">
        <v>17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</row>
    <row r="89" spans="1:25">
      <c r="A89" s="65" t="s">
        <v>64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</row>
    <row r="90" spans="1:25" ht="3.75" customHeight="1">
      <c r="A90" s="34"/>
      <c r="B90" s="2"/>
      <c r="C90" s="2"/>
      <c r="D90" s="2"/>
      <c r="E90" s="2"/>
      <c r="F90" s="2"/>
      <c r="G90" s="33"/>
      <c r="H90" s="23"/>
      <c r="I90" s="21"/>
      <c r="J90" s="21"/>
      <c r="K90" s="21"/>
      <c r="O90" s="23"/>
    </row>
    <row r="91" spans="1:25" s="2" customFormat="1" ht="15.75" customHeight="1">
      <c r="A91"/>
      <c r="B91"/>
      <c r="C91"/>
      <c r="D91"/>
      <c r="E91"/>
      <c r="F91"/>
      <c r="G91"/>
      <c r="H91" s="23"/>
      <c r="I91" s="21"/>
      <c r="J91" s="21"/>
      <c r="K91" s="21"/>
      <c r="L91"/>
      <c r="M91"/>
      <c r="N91"/>
      <c r="O91" s="23"/>
    </row>
    <row r="92" spans="1:25" s="2" customFormat="1" ht="18">
      <c r="A92" s="6" t="s">
        <v>0</v>
      </c>
      <c r="H92" s="23"/>
      <c r="I92" s="21"/>
      <c r="J92" s="21"/>
      <c r="K92" s="21"/>
      <c r="L92"/>
      <c r="M92"/>
      <c r="N92"/>
      <c r="O92" s="23"/>
    </row>
    <row r="93" spans="1:25" s="2" customFormat="1" ht="11.25" customHeight="1">
      <c r="A93" s="9" t="s">
        <v>39</v>
      </c>
      <c r="H93" s="23"/>
      <c r="I93" s="21"/>
      <c r="J93" s="21"/>
      <c r="K93" s="21"/>
      <c r="L93"/>
      <c r="M93"/>
      <c r="N93"/>
      <c r="O93" s="23"/>
    </row>
    <row r="94" spans="1:25" s="2" customFormat="1" ht="15" customHeight="1">
      <c r="A94" s="6"/>
      <c r="H94" s="23"/>
      <c r="I94" s="21"/>
      <c r="J94" s="21"/>
      <c r="K94" s="21"/>
      <c r="L94"/>
      <c r="M94"/>
      <c r="N94"/>
      <c r="O94" s="23"/>
    </row>
    <row r="95" spans="1:25" s="46" customFormat="1" ht="13.5">
      <c r="A95" s="40" t="s">
        <v>1</v>
      </c>
      <c r="B95" s="41" t="s">
        <v>52</v>
      </c>
      <c r="C95" s="42" t="s">
        <v>43</v>
      </c>
      <c r="D95" s="41" t="s">
        <v>23</v>
      </c>
      <c r="E95" s="41" t="s">
        <v>53</v>
      </c>
      <c r="F95" s="41" t="s">
        <v>59</v>
      </c>
      <c r="G95" s="41" t="s">
        <v>58</v>
      </c>
      <c r="H95" s="43"/>
      <c r="I95" s="44"/>
      <c r="J95" s="44"/>
      <c r="K95" s="44"/>
      <c r="L95" s="45"/>
      <c r="M95" s="45"/>
      <c r="N95" s="45"/>
      <c r="O95" s="43"/>
    </row>
    <row r="96" spans="1:25" s="46" customFormat="1" ht="14.25" customHeight="1">
      <c r="A96" s="47" t="s">
        <v>24</v>
      </c>
      <c r="B96" s="48">
        <f>81517+3459+3484+3617+4009+3895+3641</f>
        <v>103622</v>
      </c>
      <c r="C96" s="49">
        <f>3375+87+88+122+107+122+120</f>
        <v>4021</v>
      </c>
      <c r="D96" s="50">
        <f>13798+364+11+597+637+571+564+568+566</f>
        <v>17676</v>
      </c>
      <c r="E96" s="51">
        <f>2+8+3+5+5</f>
        <v>23</v>
      </c>
      <c r="F96" s="50">
        <f>6292+208+227+239+256+249+214</f>
        <v>7685</v>
      </c>
      <c r="G96" s="48">
        <f t="shared" ref="G96:G102" si="0">SUM(B96:F96)</f>
        <v>133027</v>
      </c>
      <c r="H96" s="43"/>
      <c r="I96" s="44"/>
      <c r="J96" s="44"/>
      <c r="K96" s="44"/>
      <c r="L96" s="45"/>
      <c r="M96" s="45"/>
      <c r="N96" s="45"/>
      <c r="O96" s="43"/>
    </row>
    <row r="97" spans="1:16" s="52" customFormat="1" ht="14.25" customHeight="1">
      <c r="A97" s="47" t="s">
        <v>2</v>
      </c>
      <c r="B97" s="48">
        <v>3876</v>
      </c>
      <c r="C97" s="49">
        <v>116</v>
      </c>
      <c r="D97" s="50">
        <v>593</v>
      </c>
      <c r="E97" s="51">
        <v>4</v>
      </c>
      <c r="F97" s="50">
        <v>228</v>
      </c>
      <c r="G97" s="48">
        <f t="shared" si="0"/>
        <v>4817</v>
      </c>
      <c r="H97" s="43"/>
      <c r="I97" s="44"/>
      <c r="J97" s="44"/>
      <c r="K97" s="44"/>
      <c r="L97" s="45"/>
      <c r="M97" s="45"/>
      <c r="N97" s="45"/>
      <c r="O97" s="43"/>
    </row>
    <row r="98" spans="1:16" s="44" customFormat="1" ht="14.25" customHeight="1">
      <c r="A98" s="47" t="s">
        <v>3</v>
      </c>
      <c r="B98" s="48">
        <v>4050</v>
      </c>
      <c r="C98" s="49">
        <v>114</v>
      </c>
      <c r="D98" s="50">
        <v>660</v>
      </c>
      <c r="E98" s="51">
        <v>3</v>
      </c>
      <c r="F98" s="50">
        <v>245</v>
      </c>
      <c r="G98" s="48">
        <f t="shared" si="0"/>
        <v>5072</v>
      </c>
      <c r="H98" s="43"/>
      <c r="L98" s="45"/>
      <c r="M98" s="45"/>
      <c r="N98" s="45"/>
      <c r="O98" s="43"/>
    </row>
    <row r="99" spans="1:16" s="44" customFormat="1" ht="14.25" customHeight="1">
      <c r="A99" s="47" t="s">
        <v>4</v>
      </c>
      <c r="B99" s="48">
        <v>4195</v>
      </c>
      <c r="C99" s="49">
        <v>108</v>
      </c>
      <c r="D99" s="50">
        <v>597</v>
      </c>
      <c r="E99" s="51">
        <v>4</v>
      </c>
      <c r="F99" s="50">
        <v>256</v>
      </c>
      <c r="G99" s="48">
        <f t="shared" si="0"/>
        <v>5160</v>
      </c>
      <c r="H99" s="43"/>
      <c r="L99" s="45"/>
      <c r="M99" s="45"/>
      <c r="N99" s="45"/>
      <c r="O99" s="43"/>
    </row>
    <row r="100" spans="1:16" s="44" customFormat="1" ht="14.25" customHeight="1">
      <c r="A100" s="47" t="s">
        <v>5</v>
      </c>
      <c r="B100" s="48">
        <v>4301</v>
      </c>
      <c r="C100" s="49">
        <v>119</v>
      </c>
      <c r="D100" s="50">
        <v>643</v>
      </c>
      <c r="E100" s="51">
        <v>1</v>
      </c>
      <c r="F100" s="50">
        <v>296</v>
      </c>
      <c r="G100" s="48">
        <f t="shared" si="0"/>
        <v>5360</v>
      </c>
      <c r="H100" s="43"/>
      <c r="L100" s="45"/>
      <c r="M100" s="45"/>
      <c r="N100" s="45"/>
      <c r="O100" s="43"/>
    </row>
    <row r="101" spans="1:16" s="44" customFormat="1" ht="14.25" customHeight="1">
      <c r="A101" s="47" t="s">
        <v>6</v>
      </c>
      <c r="B101" s="48">
        <v>4159</v>
      </c>
      <c r="C101" s="49">
        <v>113</v>
      </c>
      <c r="D101" s="50">
        <v>669</v>
      </c>
      <c r="E101" s="51">
        <v>6</v>
      </c>
      <c r="F101" s="50">
        <v>309</v>
      </c>
      <c r="G101" s="48">
        <f t="shared" si="0"/>
        <v>5256</v>
      </c>
      <c r="H101" s="43"/>
      <c r="L101" s="45"/>
      <c r="M101" s="45"/>
      <c r="N101" s="45"/>
      <c r="O101" s="43"/>
    </row>
    <row r="102" spans="1:16" s="44" customFormat="1" ht="14.25" customHeight="1">
      <c r="A102" s="47" t="s">
        <v>7</v>
      </c>
      <c r="B102" s="48">
        <v>4041</v>
      </c>
      <c r="C102" s="49">
        <v>106</v>
      </c>
      <c r="D102" s="50">
        <v>676</v>
      </c>
      <c r="E102" s="51">
        <v>3</v>
      </c>
      <c r="F102" s="50">
        <v>267</v>
      </c>
      <c r="G102" s="48">
        <f t="shared" si="0"/>
        <v>5093</v>
      </c>
      <c r="H102" s="43"/>
      <c r="I102" s="45"/>
      <c r="J102" s="45"/>
      <c r="K102" s="45"/>
      <c r="L102" s="45"/>
      <c r="M102" s="45"/>
      <c r="N102" s="45"/>
      <c r="O102" s="43"/>
    </row>
    <row r="103" spans="1:16" s="44" customFormat="1" ht="14.25" customHeight="1">
      <c r="A103" s="47" t="s">
        <v>8</v>
      </c>
      <c r="B103" s="48">
        <v>3891</v>
      </c>
      <c r="C103" s="49">
        <v>101</v>
      </c>
      <c r="D103" s="50">
        <v>718</v>
      </c>
      <c r="E103" s="51">
        <v>4</v>
      </c>
      <c r="F103" s="50">
        <v>282</v>
      </c>
      <c r="G103" s="48">
        <f t="shared" ref="G103:G108" si="1">SUM(B103:F103)</f>
        <v>4996</v>
      </c>
      <c r="H103" s="43"/>
      <c r="I103" s="45"/>
      <c r="J103" s="45"/>
      <c r="K103" s="45"/>
      <c r="L103" s="45"/>
      <c r="M103" s="45"/>
      <c r="N103" s="45"/>
      <c r="O103" s="43"/>
    </row>
    <row r="104" spans="1:16" s="44" customFormat="1" ht="14.25" customHeight="1">
      <c r="A104" s="47" t="s">
        <v>9</v>
      </c>
      <c r="B104" s="48">
        <v>3906</v>
      </c>
      <c r="C104" s="49">
        <v>90</v>
      </c>
      <c r="D104" s="50">
        <v>744</v>
      </c>
      <c r="E104" s="51">
        <v>3</v>
      </c>
      <c r="F104" s="50">
        <v>297</v>
      </c>
      <c r="G104" s="48">
        <f t="shared" si="1"/>
        <v>5040</v>
      </c>
      <c r="H104" s="43"/>
      <c r="I104" s="45"/>
      <c r="J104" s="45"/>
      <c r="K104" s="45"/>
      <c r="L104" s="45"/>
      <c r="M104" s="45"/>
      <c r="N104" s="45"/>
      <c r="O104" s="43"/>
      <c r="P104" s="43"/>
    </row>
    <row r="105" spans="1:16" s="44" customFormat="1" ht="14.25" customHeight="1">
      <c r="A105" s="47" t="s">
        <v>10</v>
      </c>
      <c r="B105" s="48">
        <v>3837</v>
      </c>
      <c r="C105" s="49">
        <v>65</v>
      </c>
      <c r="D105" s="50">
        <v>725</v>
      </c>
      <c r="E105" s="51">
        <v>3</v>
      </c>
      <c r="F105" s="50">
        <v>278</v>
      </c>
      <c r="G105" s="48">
        <f t="shared" si="1"/>
        <v>4908</v>
      </c>
      <c r="H105" s="43"/>
      <c r="I105" s="45"/>
      <c r="J105" s="45"/>
      <c r="K105" s="45"/>
      <c r="L105" s="45"/>
      <c r="M105" s="45"/>
      <c r="N105" s="45"/>
      <c r="O105" s="43"/>
      <c r="P105" s="43"/>
    </row>
    <row r="106" spans="1:16" s="44" customFormat="1" ht="14.25" customHeight="1">
      <c r="A106" s="47" t="s">
        <v>11</v>
      </c>
      <c r="B106" s="48">
        <v>3948</v>
      </c>
      <c r="C106" s="49">
        <v>71</v>
      </c>
      <c r="D106" s="50">
        <v>785</v>
      </c>
      <c r="E106" s="51">
        <v>3</v>
      </c>
      <c r="F106" s="50">
        <v>322</v>
      </c>
      <c r="G106" s="48">
        <f t="shared" si="1"/>
        <v>5129</v>
      </c>
      <c r="H106" s="53"/>
      <c r="I106" s="45"/>
      <c r="J106" s="45"/>
      <c r="K106" s="45"/>
      <c r="L106" s="45"/>
      <c r="M106" s="45"/>
      <c r="N106" s="45"/>
      <c r="O106" s="43"/>
      <c r="P106" s="43"/>
    </row>
    <row r="107" spans="1:16" s="44" customFormat="1" ht="14.25" customHeight="1">
      <c r="A107" s="47" t="s">
        <v>12</v>
      </c>
      <c r="B107" s="48">
        <v>3938</v>
      </c>
      <c r="C107" s="49">
        <v>73</v>
      </c>
      <c r="D107" s="50">
        <v>793</v>
      </c>
      <c r="E107" s="51">
        <v>4</v>
      </c>
      <c r="F107" s="50">
        <v>307</v>
      </c>
      <c r="G107" s="48">
        <f t="shared" si="1"/>
        <v>5115</v>
      </c>
      <c r="H107" s="53"/>
      <c r="I107" s="45"/>
      <c r="J107" s="45"/>
      <c r="K107" s="45"/>
      <c r="L107" s="45"/>
      <c r="M107" s="45"/>
      <c r="N107" s="45"/>
      <c r="O107" s="43"/>
      <c r="P107" s="43"/>
    </row>
    <row r="108" spans="1:16" s="44" customFormat="1" ht="14.25" customHeight="1">
      <c r="A108" s="47" t="s">
        <v>13</v>
      </c>
      <c r="B108" s="48">
        <v>3795</v>
      </c>
      <c r="C108" s="49">
        <v>86</v>
      </c>
      <c r="D108" s="50">
        <v>785</v>
      </c>
      <c r="E108" s="51">
        <v>2</v>
      </c>
      <c r="F108" s="50">
        <v>318</v>
      </c>
      <c r="G108" s="48">
        <f t="shared" si="1"/>
        <v>4986</v>
      </c>
      <c r="H108" s="54"/>
      <c r="I108" s="45"/>
      <c r="J108" s="45"/>
      <c r="K108" s="45"/>
      <c r="L108" s="45"/>
      <c r="M108" s="45"/>
      <c r="N108" s="45"/>
      <c r="O108" s="43"/>
      <c r="P108" s="43"/>
    </row>
    <row r="109" spans="1:16" s="44" customFormat="1" ht="14.25" customHeight="1">
      <c r="A109" s="47" t="s">
        <v>14</v>
      </c>
      <c r="B109" s="48">
        <v>3817</v>
      </c>
      <c r="C109" s="49">
        <v>99</v>
      </c>
      <c r="D109" s="50">
        <v>773</v>
      </c>
      <c r="E109" s="51">
        <v>2</v>
      </c>
      <c r="F109" s="50">
        <v>287</v>
      </c>
      <c r="G109" s="48">
        <f t="shared" ref="G109:G115" si="2">SUM(B109:F109)</f>
        <v>4978</v>
      </c>
      <c r="H109" s="54"/>
      <c r="I109" s="45"/>
      <c r="J109" s="45"/>
      <c r="K109" s="45"/>
      <c r="L109" s="45"/>
      <c r="M109" s="45"/>
      <c r="N109" s="45"/>
      <c r="O109" s="43"/>
      <c r="P109" s="43"/>
    </row>
    <row r="110" spans="1:16" s="44" customFormat="1" ht="14.25" customHeight="1">
      <c r="A110" s="47" t="s">
        <v>15</v>
      </c>
      <c r="B110" s="48">
        <v>3845</v>
      </c>
      <c r="C110" s="49">
        <v>91</v>
      </c>
      <c r="D110" s="50">
        <v>769</v>
      </c>
      <c r="E110" s="51">
        <v>2</v>
      </c>
      <c r="F110" s="50">
        <v>255</v>
      </c>
      <c r="G110" s="48">
        <f t="shared" si="2"/>
        <v>4962</v>
      </c>
      <c r="H110" s="54"/>
      <c r="I110" s="45"/>
      <c r="J110" s="45"/>
      <c r="K110" s="45"/>
      <c r="L110" s="45"/>
      <c r="M110" s="45"/>
      <c r="N110" s="45"/>
      <c r="O110" s="43"/>
      <c r="P110" s="43"/>
    </row>
    <row r="111" spans="1:16" s="44" customFormat="1" ht="14.25" customHeight="1">
      <c r="A111" s="47" t="s">
        <v>18</v>
      </c>
      <c r="B111" s="48">
        <v>3876</v>
      </c>
      <c r="C111" s="49">
        <v>100</v>
      </c>
      <c r="D111" s="50">
        <v>827</v>
      </c>
      <c r="E111" s="51">
        <v>2</v>
      </c>
      <c r="F111" s="50">
        <v>300</v>
      </c>
      <c r="G111" s="48">
        <f t="shared" si="2"/>
        <v>5105</v>
      </c>
      <c r="H111" s="55"/>
      <c r="I111" s="45"/>
      <c r="J111" s="45"/>
      <c r="K111" s="45"/>
      <c r="L111" s="45"/>
      <c r="M111" s="45"/>
      <c r="N111" s="45"/>
      <c r="O111" s="43"/>
      <c r="P111" s="43"/>
    </row>
    <row r="112" spans="1:16" s="44" customFormat="1" ht="14.25" customHeight="1">
      <c r="A112" s="47" t="s">
        <v>19</v>
      </c>
      <c r="B112" s="48">
        <v>3818</v>
      </c>
      <c r="C112" s="49">
        <v>94</v>
      </c>
      <c r="D112" s="50">
        <v>774</v>
      </c>
      <c r="E112" s="51">
        <v>2</v>
      </c>
      <c r="F112" s="50">
        <v>257</v>
      </c>
      <c r="G112" s="48">
        <f t="shared" si="2"/>
        <v>4945</v>
      </c>
      <c r="H112" s="56"/>
      <c r="I112" s="45"/>
      <c r="J112" s="45"/>
      <c r="K112" s="45"/>
      <c r="L112" s="45"/>
      <c r="M112" s="45"/>
      <c r="N112" s="45"/>
      <c r="O112" s="43"/>
      <c r="P112" s="43"/>
    </row>
    <row r="113" spans="1:16" s="44" customFormat="1" ht="14.25" customHeight="1">
      <c r="A113" s="47" t="s">
        <v>20</v>
      </c>
      <c r="B113" s="48">
        <v>4039</v>
      </c>
      <c r="C113" s="49">
        <v>99</v>
      </c>
      <c r="D113" s="50">
        <v>758</v>
      </c>
      <c r="E113" s="51">
        <v>2</v>
      </c>
      <c r="F113" s="50">
        <v>238</v>
      </c>
      <c r="G113" s="48">
        <f t="shared" si="2"/>
        <v>5136</v>
      </c>
      <c r="H113" s="45"/>
      <c r="I113" s="45"/>
      <c r="J113" s="45"/>
      <c r="K113" s="45"/>
      <c r="L113" s="45"/>
      <c r="M113" s="45"/>
      <c r="N113" s="45"/>
      <c r="O113" s="43"/>
      <c r="P113" s="43"/>
    </row>
    <row r="114" spans="1:16" s="44" customFormat="1" ht="14.25" customHeight="1">
      <c r="A114" s="47" t="s">
        <v>21</v>
      </c>
      <c r="B114" s="48">
        <v>4019</v>
      </c>
      <c r="C114" s="49">
        <v>97</v>
      </c>
      <c r="D114" s="50">
        <v>769</v>
      </c>
      <c r="E114" s="51">
        <v>3</v>
      </c>
      <c r="F114" s="50">
        <v>232</v>
      </c>
      <c r="G114" s="48">
        <f>SUM(B114:F114)</f>
        <v>5120</v>
      </c>
      <c r="H114" s="45"/>
      <c r="I114" s="45"/>
      <c r="J114" s="45"/>
      <c r="K114" s="45"/>
      <c r="L114" s="45"/>
      <c r="M114" s="45"/>
      <c r="N114" s="45"/>
      <c r="O114" s="43"/>
      <c r="P114" s="43"/>
    </row>
    <row r="115" spans="1:16" s="44" customFormat="1" ht="14.25" customHeight="1">
      <c r="A115" s="47" t="s">
        <v>22</v>
      </c>
      <c r="B115" s="48">
        <v>4163</v>
      </c>
      <c r="C115" s="49">
        <v>98</v>
      </c>
      <c r="D115" s="50">
        <v>802</v>
      </c>
      <c r="E115" s="51"/>
      <c r="F115" s="50">
        <v>239</v>
      </c>
      <c r="G115" s="48">
        <f t="shared" si="2"/>
        <v>5302</v>
      </c>
      <c r="H115" s="45"/>
      <c r="I115" s="45"/>
      <c r="J115" s="45"/>
      <c r="K115" s="45"/>
      <c r="L115" s="45"/>
      <c r="M115" s="45"/>
      <c r="N115" s="45"/>
      <c r="O115" s="43"/>
      <c r="P115" s="43"/>
    </row>
    <row r="116" spans="1:16" s="44" customFormat="1" ht="14.25" customHeight="1">
      <c r="A116" s="47" t="s">
        <v>25</v>
      </c>
      <c r="B116" s="48">
        <v>4481</v>
      </c>
      <c r="C116" s="49">
        <v>96</v>
      </c>
      <c r="D116" s="50">
        <v>805</v>
      </c>
      <c r="E116" s="51"/>
      <c r="F116" s="50">
        <v>228</v>
      </c>
      <c r="G116" s="48">
        <f t="shared" ref="G116:G134" si="3">SUM(B116:F116)</f>
        <v>5610</v>
      </c>
      <c r="H116" s="45"/>
      <c r="I116" s="45"/>
      <c r="J116" s="45"/>
      <c r="K116" s="45"/>
      <c r="L116" s="45"/>
      <c r="M116" s="45"/>
      <c r="N116" s="45"/>
      <c r="O116" s="45"/>
      <c r="P116" s="43"/>
    </row>
    <row r="117" spans="1:16" s="44" customFormat="1" ht="14.25" customHeight="1">
      <c r="A117" s="47" t="s">
        <v>26</v>
      </c>
      <c r="B117" s="48">
        <v>4523</v>
      </c>
      <c r="C117" s="49">
        <f>37+67</f>
        <v>104</v>
      </c>
      <c r="D117" s="50">
        <v>818</v>
      </c>
      <c r="E117" s="51"/>
      <c r="F117" s="50">
        <v>228</v>
      </c>
      <c r="G117" s="48">
        <f t="shared" si="3"/>
        <v>5673</v>
      </c>
      <c r="H117" s="45"/>
      <c r="I117" s="45"/>
      <c r="J117" s="45"/>
      <c r="K117" s="45"/>
      <c r="L117" s="45"/>
      <c r="M117" s="45"/>
      <c r="N117" s="45"/>
      <c r="O117" s="45"/>
      <c r="P117" s="43"/>
    </row>
    <row r="118" spans="1:16" s="44" customFormat="1" ht="14.25" customHeight="1">
      <c r="A118" s="47" t="s">
        <v>27</v>
      </c>
      <c r="B118" s="48">
        <v>4679</v>
      </c>
      <c r="C118" s="49">
        <v>93</v>
      </c>
      <c r="D118" s="50">
        <v>858</v>
      </c>
      <c r="E118" s="51"/>
      <c r="F118" s="50">
        <v>246</v>
      </c>
      <c r="G118" s="48">
        <f t="shared" si="3"/>
        <v>5876</v>
      </c>
      <c r="H118" s="45"/>
      <c r="I118" s="45"/>
      <c r="J118" s="45"/>
      <c r="K118" s="45"/>
      <c r="L118" s="45"/>
      <c r="M118" s="45"/>
      <c r="N118" s="45"/>
      <c r="O118" s="45"/>
      <c r="P118" s="43"/>
    </row>
    <row r="119" spans="1:16" s="44" customFormat="1" ht="14.25" customHeight="1">
      <c r="A119" s="47" t="s">
        <v>28</v>
      </c>
      <c r="B119" s="48">
        <v>4614</v>
      </c>
      <c r="C119" s="49">
        <v>106</v>
      </c>
      <c r="D119" s="50">
        <v>893</v>
      </c>
      <c r="E119" s="51"/>
      <c r="F119" s="50">
        <v>281</v>
      </c>
      <c r="G119" s="48">
        <f t="shared" si="3"/>
        <v>5894</v>
      </c>
      <c r="H119" s="45"/>
      <c r="I119" s="45"/>
      <c r="J119" s="45"/>
      <c r="K119" s="45"/>
      <c r="L119" s="45"/>
      <c r="M119" s="45"/>
      <c r="N119" s="45"/>
      <c r="O119" s="45"/>
      <c r="P119" s="43"/>
    </row>
    <row r="120" spans="1:16" s="44" customFormat="1" ht="14.25" customHeight="1">
      <c r="A120" s="47" t="s">
        <v>29</v>
      </c>
      <c r="B120" s="48">
        <v>4269</v>
      </c>
      <c r="C120" s="49">
        <v>97</v>
      </c>
      <c r="D120" s="50">
        <v>752</v>
      </c>
      <c r="E120" s="51"/>
      <c r="F120" s="50">
        <v>296</v>
      </c>
      <c r="G120" s="48">
        <f t="shared" si="3"/>
        <v>5414</v>
      </c>
      <c r="H120" s="45"/>
      <c r="I120" s="45"/>
      <c r="J120" s="45"/>
      <c r="K120" s="45"/>
      <c r="L120" s="45"/>
      <c r="M120" s="45"/>
      <c r="N120" s="45"/>
      <c r="O120" s="45"/>
      <c r="P120" s="43"/>
    </row>
    <row r="121" spans="1:16" s="44" customFormat="1" ht="14.25" customHeight="1">
      <c r="A121" s="47" t="s">
        <v>30</v>
      </c>
      <c r="B121" s="48">
        <v>4404</v>
      </c>
      <c r="C121" s="49">
        <v>105</v>
      </c>
      <c r="D121" s="50">
        <v>787</v>
      </c>
      <c r="E121" s="51"/>
      <c r="F121" s="50">
        <v>308</v>
      </c>
      <c r="G121" s="48">
        <f t="shared" si="3"/>
        <v>5604</v>
      </c>
      <c r="H121" s="45"/>
      <c r="I121" s="45"/>
      <c r="J121" s="45"/>
      <c r="K121" s="45"/>
      <c r="L121" s="45"/>
      <c r="M121" s="45"/>
      <c r="N121" s="45"/>
      <c r="O121" s="45"/>
      <c r="P121" s="43"/>
    </row>
    <row r="122" spans="1:16" s="44" customFormat="1" ht="14.25" customHeight="1">
      <c r="A122" s="47" t="s">
        <v>31</v>
      </c>
      <c r="B122" s="48">
        <v>4129</v>
      </c>
      <c r="C122" s="49">
        <v>113</v>
      </c>
      <c r="D122" s="50">
        <v>810</v>
      </c>
      <c r="E122" s="51"/>
      <c r="F122" s="50">
        <v>316</v>
      </c>
      <c r="G122" s="48">
        <f t="shared" si="3"/>
        <v>5368</v>
      </c>
      <c r="H122" s="45"/>
      <c r="I122" s="45"/>
      <c r="J122" s="45"/>
      <c r="K122" s="45"/>
      <c r="L122" s="45"/>
      <c r="M122" s="45"/>
      <c r="N122" s="45"/>
      <c r="O122" s="45"/>
      <c r="P122" s="43"/>
    </row>
    <row r="123" spans="1:16" s="44" customFormat="1" ht="14.25" customHeight="1">
      <c r="A123" s="47" t="s">
        <v>32</v>
      </c>
      <c r="B123" s="48">
        <v>4429</v>
      </c>
      <c r="C123" s="49">
        <v>120</v>
      </c>
      <c r="D123" s="50">
        <v>800</v>
      </c>
      <c r="E123" s="51"/>
      <c r="F123" s="50">
        <v>301</v>
      </c>
      <c r="G123" s="48">
        <f>SUM(B123:F123)</f>
        <v>5650</v>
      </c>
      <c r="H123" s="45"/>
      <c r="I123" s="45"/>
      <c r="J123" s="45"/>
      <c r="K123" s="45"/>
      <c r="L123" s="45"/>
      <c r="M123" s="45"/>
      <c r="N123" s="45"/>
      <c r="O123" s="45"/>
      <c r="P123" s="43"/>
    </row>
    <row r="124" spans="1:16" s="44" customFormat="1" ht="14.25" customHeight="1">
      <c r="A124" s="47" t="s">
        <v>33</v>
      </c>
      <c r="B124" s="48">
        <v>4540</v>
      </c>
      <c r="C124" s="49">
        <v>144</v>
      </c>
      <c r="D124" s="50">
        <v>873</v>
      </c>
      <c r="E124" s="51"/>
      <c r="F124" s="50">
        <v>358</v>
      </c>
      <c r="G124" s="48">
        <f>SUM(B124:F124)</f>
        <v>5915</v>
      </c>
      <c r="H124" s="45"/>
      <c r="I124" s="45"/>
      <c r="J124" s="45"/>
      <c r="K124" s="45"/>
      <c r="L124" s="45"/>
      <c r="M124" s="45"/>
      <c r="N124" s="45"/>
      <c r="O124" s="45"/>
      <c r="P124" s="43"/>
    </row>
    <row r="125" spans="1:16" s="44" customFormat="1" ht="14.25" customHeight="1">
      <c r="A125" s="47" t="s">
        <v>34</v>
      </c>
      <c r="B125" s="48">
        <v>4881</v>
      </c>
      <c r="C125" s="49">
        <v>144</v>
      </c>
      <c r="D125" s="50">
        <v>926</v>
      </c>
      <c r="E125" s="51"/>
      <c r="F125" s="50">
        <v>376</v>
      </c>
      <c r="G125" s="48">
        <f>SUM(B125:F125)</f>
        <v>6327</v>
      </c>
      <c r="H125" s="45"/>
      <c r="I125" s="45"/>
      <c r="J125" s="45"/>
      <c r="K125" s="45"/>
      <c r="L125" s="45"/>
      <c r="M125" s="45"/>
      <c r="N125" s="45"/>
      <c r="O125" s="45"/>
      <c r="P125" s="43"/>
    </row>
    <row r="126" spans="1:16" s="44" customFormat="1" ht="14.25" customHeight="1">
      <c r="A126" s="47" t="s">
        <v>35</v>
      </c>
      <c r="B126" s="48">
        <v>5047</v>
      </c>
      <c r="C126" s="49">
        <v>142</v>
      </c>
      <c r="D126" s="50">
        <v>783</v>
      </c>
      <c r="E126" s="51"/>
      <c r="F126" s="50">
        <v>349</v>
      </c>
      <c r="G126" s="48">
        <v>6321</v>
      </c>
      <c r="H126" s="45"/>
      <c r="I126" s="45"/>
      <c r="J126" s="45"/>
      <c r="K126" s="45"/>
      <c r="L126" s="45"/>
      <c r="M126" s="45"/>
      <c r="N126" s="45"/>
      <c r="O126" s="45"/>
      <c r="P126" s="43"/>
    </row>
    <row r="127" spans="1:16" s="44" customFormat="1" ht="14.25" customHeight="1">
      <c r="A127" s="47" t="s">
        <v>45</v>
      </c>
      <c r="B127" s="48">
        <v>5385</v>
      </c>
      <c r="C127" s="49">
        <v>147</v>
      </c>
      <c r="D127" s="50">
        <v>837</v>
      </c>
      <c r="E127" s="51"/>
      <c r="F127" s="50">
        <v>347</v>
      </c>
      <c r="G127" s="48">
        <f t="shared" si="3"/>
        <v>6716</v>
      </c>
      <c r="H127" s="45"/>
      <c r="I127" s="45"/>
      <c r="J127" s="45"/>
      <c r="K127" s="45"/>
      <c r="L127" s="45"/>
      <c r="M127" s="45"/>
      <c r="N127" s="45"/>
      <c r="O127" s="45"/>
      <c r="P127" s="43"/>
    </row>
    <row r="128" spans="1:16" s="44" customFormat="1" ht="14.25" customHeight="1">
      <c r="A128" s="47" t="s">
        <v>46</v>
      </c>
      <c r="B128" s="48">
        <v>5682</v>
      </c>
      <c r="C128" s="49">
        <v>147</v>
      </c>
      <c r="D128" s="50">
        <v>878</v>
      </c>
      <c r="E128" s="51"/>
      <c r="F128" s="50">
        <v>321</v>
      </c>
      <c r="G128" s="48">
        <f t="shared" ref="G128" si="4">SUM(B128:F128)</f>
        <v>7028</v>
      </c>
      <c r="H128" s="45"/>
      <c r="I128" s="45"/>
      <c r="J128" s="45"/>
      <c r="K128" s="45"/>
      <c r="L128" s="45"/>
      <c r="M128" s="45"/>
      <c r="N128" s="45"/>
      <c r="O128" s="45"/>
      <c r="P128" s="43"/>
    </row>
    <row r="129" spans="1:16" s="44" customFormat="1" ht="14.25" customHeight="1">
      <c r="A129" s="47" t="s">
        <v>48</v>
      </c>
      <c r="B129" s="48">
        <v>6053</v>
      </c>
      <c r="C129" s="49">
        <v>141</v>
      </c>
      <c r="D129" s="50">
        <v>1027</v>
      </c>
      <c r="E129" s="51"/>
      <c r="F129" s="50">
        <v>322</v>
      </c>
      <c r="G129" s="48">
        <f t="shared" si="3"/>
        <v>7543</v>
      </c>
      <c r="H129" s="45"/>
      <c r="I129"/>
      <c r="J129"/>
      <c r="K129"/>
      <c r="L129"/>
      <c r="M129"/>
      <c r="N129"/>
      <c r="O129" s="45"/>
      <c r="P129" s="43"/>
    </row>
    <row r="130" spans="1:16" s="44" customFormat="1" ht="14.25" customHeight="1">
      <c r="A130" s="47" t="s">
        <v>49</v>
      </c>
      <c r="B130" s="48">
        <v>6550</v>
      </c>
      <c r="C130" s="49">
        <v>143</v>
      </c>
      <c r="D130" s="50">
        <v>1033</v>
      </c>
      <c r="E130" s="51"/>
      <c r="F130" s="50">
        <v>352</v>
      </c>
      <c r="G130" s="48">
        <f t="shared" ref="G130:G132" si="5">SUM(B130:F130)</f>
        <v>8078</v>
      </c>
      <c r="H130" s="7"/>
      <c r="I130"/>
      <c r="J130"/>
      <c r="K130"/>
      <c r="L130"/>
      <c r="M130"/>
      <c r="N130"/>
      <c r="O130" s="45"/>
      <c r="P130" s="43"/>
    </row>
    <row r="131" spans="1:16" s="44" customFormat="1" ht="14.25" customHeight="1">
      <c r="A131" s="47" t="s">
        <v>50</v>
      </c>
      <c r="B131" s="48">
        <v>6791</v>
      </c>
      <c r="C131" s="49">
        <v>144</v>
      </c>
      <c r="D131" s="50">
        <v>1034</v>
      </c>
      <c r="E131" s="51"/>
      <c r="F131" s="50">
        <v>393</v>
      </c>
      <c r="G131" s="48">
        <f t="shared" si="5"/>
        <v>8362</v>
      </c>
      <c r="H131" s="21"/>
      <c r="I131"/>
      <c r="J131"/>
      <c r="K131"/>
      <c r="L131"/>
      <c r="M131"/>
      <c r="N131"/>
      <c r="O131" s="45"/>
      <c r="P131" s="43"/>
    </row>
    <row r="132" spans="1:16" s="44" customFormat="1" ht="14.25" customHeight="1">
      <c r="A132" s="47" t="s">
        <v>54</v>
      </c>
      <c r="B132" s="48">
        <v>6893</v>
      </c>
      <c r="C132" s="49">
        <v>151</v>
      </c>
      <c r="D132" s="50">
        <v>993</v>
      </c>
      <c r="E132" s="51"/>
      <c r="F132" s="50">
        <v>389</v>
      </c>
      <c r="G132" s="48">
        <f t="shared" si="5"/>
        <v>8426</v>
      </c>
      <c r="H132" s="21"/>
      <c r="I132"/>
      <c r="J132"/>
      <c r="K132"/>
      <c r="L132"/>
      <c r="M132"/>
      <c r="N132"/>
      <c r="O132" s="45"/>
      <c r="P132" s="43"/>
    </row>
    <row r="133" spans="1:16" s="44" customFormat="1" ht="14.25" customHeight="1">
      <c r="A133" s="47" t="s">
        <v>55</v>
      </c>
      <c r="B133" s="48">
        <v>6852</v>
      </c>
      <c r="C133" s="49">
        <v>138</v>
      </c>
      <c r="D133" s="50">
        <v>941</v>
      </c>
      <c r="E133" s="51"/>
      <c r="F133" s="50">
        <v>407</v>
      </c>
      <c r="G133" s="48">
        <f t="shared" si="3"/>
        <v>8338</v>
      </c>
      <c r="H133" s="21"/>
      <c r="I133"/>
      <c r="J133"/>
      <c r="K133"/>
      <c r="L133"/>
      <c r="M133"/>
      <c r="N133"/>
      <c r="O133" s="45"/>
      <c r="P133" s="43"/>
    </row>
    <row r="134" spans="1:16" s="44" customFormat="1" ht="14.25" customHeight="1">
      <c r="A134" s="47" t="s">
        <v>56</v>
      </c>
      <c r="B134" s="48">
        <v>6546</v>
      </c>
      <c r="C134" s="49">
        <v>148</v>
      </c>
      <c r="D134" s="50">
        <v>937</v>
      </c>
      <c r="E134" s="51"/>
      <c r="F134" s="50">
        <v>327</v>
      </c>
      <c r="G134" s="48">
        <f t="shared" si="3"/>
        <v>7958</v>
      </c>
      <c r="H134" s="21"/>
      <c r="I134"/>
      <c r="J134"/>
      <c r="K134"/>
      <c r="L134"/>
      <c r="M134"/>
      <c r="N134"/>
      <c r="O134" s="45"/>
      <c r="P134" s="43"/>
    </row>
    <row r="135" spans="1:16" s="44" customFormat="1" ht="14.25" customHeight="1">
      <c r="A135" s="47" t="s">
        <v>57</v>
      </c>
      <c r="B135" s="48">
        <v>6365</v>
      </c>
      <c r="C135" s="49">
        <v>152</v>
      </c>
      <c r="D135" s="50">
        <v>933</v>
      </c>
      <c r="E135" s="51"/>
      <c r="F135" s="50">
        <v>371</v>
      </c>
      <c r="G135" s="48">
        <f>SUM(B135:F135)</f>
        <v>7821</v>
      </c>
      <c r="H135" s="21"/>
      <c r="I135"/>
      <c r="J135"/>
      <c r="K135"/>
      <c r="L135"/>
      <c r="M135"/>
      <c r="N135"/>
      <c r="O135" s="45"/>
      <c r="P135" s="43"/>
    </row>
    <row r="136" spans="1:16">
      <c r="A136" s="47" t="s">
        <v>62</v>
      </c>
      <c r="B136" s="48">
        <v>6020</v>
      </c>
      <c r="C136" s="49">
        <v>156</v>
      </c>
      <c r="D136" s="50">
        <v>857</v>
      </c>
      <c r="F136" s="50">
        <v>405</v>
      </c>
      <c r="G136" s="48">
        <f>SUM(B136:F136)</f>
        <v>7438</v>
      </c>
    </row>
    <row r="137" spans="1:16">
      <c r="A137" s="47" t="s">
        <v>63</v>
      </c>
      <c r="B137" s="48">
        <v>5799</v>
      </c>
      <c r="C137" s="49">
        <v>157</v>
      </c>
      <c r="D137" s="50">
        <v>851</v>
      </c>
      <c r="F137" s="50">
        <v>328</v>
      </c>
      <c r="G137" s="48">
        <f>SUM(B137:F137)</f>
        <v>7135</v>
      </c>
    </row>
    <row r="138" spans="1:16" s="44" customFormat="1" ht="14.25" customHeight="1">
      <c r="A138" s="57" t="s">
        <v>16</v>
      </c>
      <c r="B138" s="58">
        <f>SUM(B96:B137)</f>
        <v>298068</v>
      </c>
      <c r="C138" s="59">
        <f>SUM(C96:C137)</f>
        <v>8749</v>
      </c>
      <c r="D138" s="60">
        <f>SUM(D96:D137)</f>
        <v>50962</v>
      </c>
      <c r="E138" s="61">
        <f t="shared" ref="E138" si="6">SUM(E96:E133)</f>
        <v>76</v>
      </c>
      <c r="F138" s="60">
        <f>SUM(F96:F137)</f>
        <v>20147</v>
      </c>
      <c r="G138" s="58">
        <f>SUM(G96:G137)</f>
        <v>378002</v>
      </c>
      <c r="H138" s="45"/>
      <c r="I138" s="45"/>
      <c r="J138" s="45"/>
      <c r="K138" s="45"/>
      <c r="L138" s="45"/>
      <c r="M138" s="45"/>
      <c r="N138" s="45"/>
      <c r="O138" s="45"/>
      <c r="P138" s="43"/>
    </row>
    <row r="139" spans="1:16" s="21" customFormat="1" ht="8.25" hidden="1" customHeight="1">
      <c r="A139" s="25"/>
      <c r="B139" s="26"/>
      <c r="C139" s="27"/>
      <c r="D139" s="28"/>
      <c r="E139" s="29"/>
      <c r="F139" s="28"/>
      <c r="G139" s="26"/>
      <c r="H139"/>
      <c r="I139"/>
      <c r="J139"/>
      <c r="K139"/>
      <c r="L139"/>
      <c r="M139"/>
      <c r="N139"/>
      <c r="O139"/>
      <c r="P139" s="23"/>
    </row>
    <row r="140" spans="1:16" s="23" customFormat="1" ht="3.75" customHeight="1">
      <c r="A140" s="25"/>
      <c r="B140" s="26"/>
      <c r="C140" s="27"/>
      <c r="D140" s="28"/>
      <c r="E140" s="29"/>
      <c r="F140" s="28"/>
      <c r="G140" s="26"/>
      <c r="H140"/>
      <c r="I140"/>
      <c r="J140"/>
      <c r="K140"/>
      <c r="L140"/>
      <c r="M140"/>
      <c r="N140"/>
      <c r="O140"/>
    </row>
    <row r="141" spans="1:16" s="23" customFormat="1" ht="3.75" customHeight="1">
      <c r="A141" s="8"/>
      <c r="B141" s="8"/>
      <c r="C141" s="15"/>
      <c r="D141" s="15"/>
      <c r="E141" s="15"/>
      <c r="F141" s="16"/>
      <c r="G141" s="15"/>
      <c r="H141"/>
      <c r="I141"/>
      <c r="J141"/>
      <c r="K141"/>
      <c r="L141"/>
      <c r="M141"/>
      <c r="N141"/>
      <c r="O141"/>
      <c r="P141"/>
    </row>
    <row r="142" spans="1:16" s="23" customFormat="1" ht="13.5">
      <c r="A142" s="10" t="s">
        <v>40</v>
      </c>
      <c r="B142" s="11"/>
      <c r="C142" s="12"/>
      <c r="D142" s="13"/>
      <c r="E142" s="13"/>
      <c r="F142" s="14"/>
      <c r="G142" s="13"/>
      <c r="H142"/>
      <c r="I142"/>
      <c r="J142"/>
      <c r="K142"/>
      <c r="L142"/>
      <c r="M142"/>
      <c r="N142"/>
      <c r="O142"/>
      <c r="P142"/>
    </row>
    <row r="143" spans="1:16" s="23" customFormat="1" ht="13.5">
      <c r="A143" s="10" t="s">
        <v>44</v>
      </c>
      <c r="B143" s="11"/>
      <c r="C143" s="12"/>
      <c r="D143" s="13"/>
      <c r="E143" s="13"/>
      <c r="F143" s="14"/>
      <c r="G143" s="13"/>
      <c r="H143"/>
      <c r="I143"/>
      <c r="J143"/>
      <c r="K143"/>
      <c r="L143"/>
      <c r="M143"/>
      <c r="N143"/>
      <c r="O143"/>
      <c r="P143"/>
    </row>
    <row r="144" spans="1:16" s="23" customFormat="1" ht="13.5">
      <c r="A144" s="10" t="s">
        <v>61</v>
      </c>
      <c r="B144" s="3"/>
      <c r="C144" s="5"/>
      <c r="D144" s="5"/>
      <c r="E144" s="5"/>
      <c r="F144" s="4"/>
      <c r="G144" s="5"/>
      <c r="H144"/>
      <c r="I144"/>
      <c r="J144"/>
      <c r="K144"/>
      <c r="L144"/>
      <c r="M144"/>
      <c r="N144"/>
      <c r="O144"/>
      <c r="P144"/>
    </row>
    <row r="145" spans="1:25" s="23" customFormat="1" ht="13.5">
      <c r="A145" s="10" t="s">
        <v>60</v>
      </c>
      <c r="B145" s="3"/>
      <c r="C145" s="5"/>
      <c r="D145" s="5"/>
      <c r="E145" s="5"/>
      <c r="F145" s="4"/>
      <c r="G145" s="5"/>
      <c r="H145"/>
      <c r="I145"/>
      <c r="J145"/>
      <c r="K145"/>
      <c r="L145"/>
      <c r="M145"/>
      <c r="N145"/>
      <c r="O145"/>
      <c r="P145"/>
    </row>
    <row r="146" spans="1:25" s="23" customFormat="1" ht="8.25" customHeight="1">
      <c r="A146" s="10"/>
      <c r="B146" s="3"/>
      <c r="C146" s="5"/>
      <c r="D146" s="5"/>
      <c r="E146" s="5"/>
      <c r="F146" s="4"/>
      <c r="G146" s="5"/>
      <c r="H146"/>
      <c r="I146"/>
      <c r="J146"/>
      <c r="K146"/>
      <c r="L146"/>
      <c r="M146"/>
      <c r="N146"/>
      <c r="O146"/>
      <c r="P146"/>
    </row>
    <row r="147" spans="1:25" s="39" customFormat="1" ht="15.75" customHeight="1">
      <c r="A147" s="64" t="s">
        <v>17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</row>
    <row r="148" spans="1:25">
      <c r="A148" s="65" t="s">
        <v>64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</row>
    <row r="149" spans="1:25" s="23" customFormat="1" ht="9.75" customHeight="1">
      <c r="A149" s="34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25" s="23" customFormat="1" ht="9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25" s="23" customFormat="1" ht="9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25" s="23" customFormat="1" ht="9.7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25" s="23" customFormat="1" ht="9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25" s="23" customFormat="1" ht="9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25" s="23" customFormat="1" ht="9.7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25" s="23" customFormat="1" ht="9.7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25" s="23" customFormat="1" ht="9.7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25" s="23" customFormat="1" ht="9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25" s="23" customFormat="1" ht="9.7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25" s="8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s="8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s="11" customFormat="1" ht="12.6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s="11" customFormat="1" ht="12.6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s="11" customFormat="1" ht="12.6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s="1" customFormat="1" ht="12.6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</sheetData>
  <mergeCells count="5">
    <mergeCell ref="A86:Y86"/>
    <mergeCell ref="A88:Y88"/>
    <mergeCell ref="A89:Y89"/>
    <mergeCell ref="A147:Y147"/>
    <mergeCell ref="A148:Y148"/>
  </mergeCells>
  <phoneticPr fontId="0" type="noConversion"/>
  <pageMargins left="0.5" right="0.5" top="0.34" bottom="0.5" header="0.3" footer="0.3"/>
  <pageSetup scale="95" orientation="portrait" r:id="rId1"/>
  <headerFooter alignWithMargins="0"/>
  <rowBreaks count="1" manualBreakCount="1">
    <brk id="90" max="6" man="1"/>
  </rowBreaks>
  <ignoredErrors>
    <ignoredError sqref="E1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Degrees by Level</vt:lpstr>
      <vt:lpstr>'Degrees by Level'!Print_Area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Labianca, Julia R [I RES]</dc:creator>
  <cp:lastModifiedBy>Andringa, Chris [I RES]</cp:lastModifiedBy>
  <cp:lastPrinted>2021-07-29T14:11:37Z</cp:lastPrinted>
  <dcterms:created xsi:type="dcterms:W3CDTF">1999-11-09T19:51:25Z</dcterms:created>
  <dcterms:modified xsi:type="dcterms:W3CDTF">2024-11-08T16:01:24Z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-407467541</vt:i4>
  </property>
  <property fmtid="{D5CDD505-2E9C-101B-9397-08002B2CF9AE}" pid="3" name="_EmailSubject">
    <vt:lpwstr>Enrollment Data Needs</vt:lpwstr>
  </property>
  <property fmtid="{D5CDD505-2E9C-101B-9397-08002B2CF9AE}" pid="4" name="_AuthorEmail">
    <vt:lpwstr>mkmcdow@mail.adp.iastate.edu</vt:lpwstr>
  </property>
  <property fmtid="{D5CDD505-2E9C-101B-9397-08002B2CF9AE}" pid="5" name="_AuthorEmailDisplayName">
    <vt:lpwstr>McDowell, Marcia K [REC]</vt:lpwstr>
  </property>
  <property fmtid="{D5CDD505-2E9C-101B-9397-08002B2CF9AE}" pid="6" name="_ReviewingToolsShownOnce">
    <vt:lpwstr/>
  </property>
</Properties>
</file>